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tabRatio="876" activeTab="5"/>
  </bookViews>
  <sheets>
    <sheet name="Bairasiul" sheetId="1" r:id="rId1"/>
    <sheet name="Salal" sheetId="2" r:id="rId2"/>
    <sheet name="Tanakpur" sheetId="3" r:id="rId3"/>
    <sheet name="Chamera-I" sheetId="4" r:id="rId4"/>
    <sheet name="Uri" sheetId="5" r:id="rId5"/>
    <sheet name="Chamera-II" sheetId="6" r:id="rId6"/>
    <sheet name="Dhauliganga" sheetId="7" r:id="rId7"/>
    <sheet name="Loktak" sheetId="8" r:id="rId8"/>
    <sheet name="Rangit" sheetId="9" r:id="rId9"/>
  </sheets>
  <definedNames>
    <definedName name="_xlnm.Print_Area" localSheetId="0">'Bairasiul'!$B$2:$H$45</definedName>
    <definedName name="_xlnm.Print_Area" localSheetId="3">'Chamera-I'!$B$1:$H$45</definedName>
    <definedName name="_xlnm.Print_Area" localSheetId="5">'Chamera-II'!$B$1:$H$44</definedName>
    <definedName name="_xlnm.Print_Area" localSheetId="6">'Dhauliganga'!$B$1:$H$44</definedName>
    <definedName name="_xlnm.Print_Area" localSheetId="7">'Loktak'!$B$1:$H$45</definedName>
    <definedName name="_xlnm.Print_Area" localSheetId="8">'Rangit'!$B$1:$H$44</definedName>
    <definedName name="_xlnm.Print_Area" localSheetId="1">'Salal'!$B$1:$H$45</definedName>
    <definedName name="_xlnm.Print_Area" localSheetId="2">'Tanakpur'!$B$1:$H$45</definedName>
    <definedName name="_xlnm.Print_Area" localSheetId="4">'Uri'!$B$1:$H$45</definedName>
  </definedNames>
  <calcPr fullCalcOnLoad="1"/>
</workbook>
</file>

<file path=xl/sharedStrings.xml><?xml version="1.0" encoding="utf-8"?>
<sst xmlns="http://schemas.openxmlformats.org/spreadsheetml/2006/main" count="561" uniqueCount="76">
  <si>
    <t>Breakup of O&amp;M Expenses</t>
  </si>
  <si>
    <t>Consumption of stores &amp; spares</t>
  </si>
  <si>
    <t>Repair &amp; Maintenacne</t>
  </si>
  <si>
    <t>Insurance</t>
  </si>
  <si>
    <t>Security expenses</t>
  </si>
  <si>
    <t>Admn. Expenses</t>
  </si>
  <si>
    <t>Rent</t>
  </si>
  <si>
    <t>Electricity charges</t>
  </si>
  <si>
    <t>Travelling &amp; Conveyance</t>
  </si>
  <si>
    <t>(A)</t>
  </si>
  <si>
    <t>a</t>
  </si>
  <si>
    <t>b</t>
  </si>
  <si>
    <t>c</t>
  </si>
  <si>
    <t>d</t>
  </si>
  <si>
    <t>e</t>
  </si>
  <si>
    <t>f</t>
  </si>
  <si>
    <t>g</t>
  </si>
  <si>
    <t>h</t>
  </si>
  <si>
    <t>Sub-Total (Admn. Expenses)</t>
  </si>
  <si>
    <t>Employee Cost</t>
  </si>
  <si>
    <t>Salaries, Wages, &amp; Allowances</t>
  </si>
  <si>
    <t>Staff welfare expenses</t>
  </si>
  <si>
    <t>Productivity link Incentive</t>
  </si>
  <si>
    <t>Ex-gratia</t>
  </si>
  <si>
    <t>Sub-total (Employee cost)</t>
  </si>
  <si>
    <t>Loss of store</t>
  </si>
  <si>
    <t>Provisions</t>
  </si>
  <si>
    <t>Corporate office expenses Allocation</t>
  </si>
  <si>
    <t>Net Expenses</t>
  </si>
  <si>
    <t>Total (1 to 10)</t>
  </si>
  <si>
    <t>VRS Cases (No. of Employees)</t>
  </si>
  <si>
    <t>ITEMS</t>
  </si>
  <si>
    <t>2002-03</t>
  </si>
  <si>
    <t>2003-04</t>
  </si>
  <si>
    <t>2004-05</t>
  </si>
  <si>
    <t>2006-07</t>
  </si>
  <si>
    <t>20005-06</t>
  </si>
  <si>
    <t>Notes</t>
  </si>
  <si>
    <t>All the above data are based on Audited Balance Sheet.</t>
  </si>
  <si>
    <t>Allocation of Corporate Office Expenses on Power station @ 1% of sale of energy for the year excluding taxes &amp; duties.</t>
  </si>
  <si>
    <t>S.  No.</t>
  </si>
  <si>
    <t>ANNEXURE-V</t>
  </si>
  <si>
    <t>DETAILS OF OPERATON &amp; MAINTENANCE EXPENSES</t>
  </si>
  <si>
    <t xml:space="preserve">Name of the Company: </t>
  </si>
  <si>
    <t>Name of Power Station:</t>
  </si>
  <si>
    <t>NHPC LIMITED</t>
  </si>
  <si>
    <t>BAIRASIUL POWER STATION</t>
  </si>
  <si>
    <t>Rs. in Lakhs</t>
  </si>
  <si>
    <t>Communication Expenses</t>
  </si>
  <si>
    <t>Advertising</t>
  </si>
  <si>
    <t>Foundation laying &amp; inaugration</t>
  </si>
  <si>
    <t>Donations</t>
  </si>
  <si>
    <t>Entertainment</t>
  </si>
  <si>
    <t>Expenditure on VRS</t>
  </si>
  <si>
    <t>Others (specify items)</t>
  </si>
  <si>
    <t>Revenue / Recoveries, if any</t>
  </si>
  <si>
    <t>SALAL POWER STATION</t>
  </si>
  <si>
    <t>TANAKPUR POWER STATION</t>
  </si>
  <si>
    <t>CHAMERA-I POWER STATION</t>
  </si>
  <si>
    <t>URI POWER STATION</t>
  </si>
  <si>
    <t>CHAMERA-II POWER STATION</t>
  </si>
  <si>
    <t>DHAULIGANGA POWER STATION</t>
  </si>
  <si>
    <t>LOKTAK POWER STATION</t>
  </si>
  <si>
    <t>RANGIT POWER STATION</t>
  </si>
  <si>
    <t>2002-03  *</t>
  </si>
  <si>
    <t>*</t>
  </si>
  <si>
    <t>Based on the Actual Consumption of Stores and Spares for the year 2002-03 as intimated to CERC in revised Form No.18 of Bairasiul Power Station for the period 2004-09.</t>
  </si>
  <si>
    <t>Based on the Actual Consumption of Stores and Spares for the year 2002-03 as intimated to CERC in revised Form No.18 of Loktak Power Station for the period 2004-09.</t>
  </si>
  <si>
    <t>Based on the Actual Consumption of Stores and Spares for the year 2002-03 as intimated to CERC in revised Form No.18 of Uri Power Station for the period 2004-09.</t>
  </si>
  <si>
    <t>Based on the Actual Consumption of Stores and Spares for the year 2002-03 as intimated to CERC in revised Form No.18 of Chamera-I Power Station for the period 2004-09.</t>
  </si>
  <si>
    <t>2002-03 *</t>
  </si>
  <si>
    <t>Based on the Actual Consumption of Stores and Spares for the year 2002-03 as intimated to CERC in revised Form No.18 of Tanakpur Power Station for the period 2004-09.</t>
  </si>
  <si>
    <t>Based on the Actual Consumption of Stores and Spares for the year 2002-03 as intimated to CERC in revised Form No.18 of Salal Power Station for the period 2004-09.</t>
  </si>
  <si>
    <t>All the above data are based on Audited Balance Sheet. Information of consumption of stores and spares for the years 2003-04 to 2006-07 will be filed along with final Tariff Petition effective from 01.04.2009.</t>
  </si>
  <si>
    <t>All the above data are based on Audited Balance Sheet.Information of consumption of stores and spares for the years 2003-04 to 2006-07 will be filed along with final Tariff Petition effective from 01.04.2009.</t>
  </si>
  <si>
    <t>All the above data are based on Audited Balance Sheet.Information of consumption of stores and spares for the years 2002-03 to 2006-07 will be filed along with final Tariff Petition effective from 01.04.2009.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</si>
</sst>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43" fontId="1" fillId="0" borderId="1" xfId="0" applyNumberFormat="1" applyFont="1" applyBorder="1" applyAlignment="1">
      <alignment/>
    </xf>
    <xf numFmtId="43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 indent="1"/>
    </xf>
    <xf numFmtId="43" fontId="0" fillId="0" borderId="1" xfId="0" applyNumberFormat="1" applyFont="1" applyBorder="1" applyAlignment="1">
      <alignment/>
    </xf>
    <xf numFmtId="0" fontId="0" fillId="0" borderId="1" xfId="0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wrapText="1" indent="2"/>
    </xf>
    <xf numFmtId="43" fontId="0" fillId="0" borderId="1" xfId="0" applyNumberForma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2" xfId="0" applyNumberFormat="1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43" fontId="0" fillId="0" borderId="1" xfId="0" applyNumberFormat="1" applyFont="1" applyFill="1" applyBorder="1" applyAlignment="1">
      <alignment/>
    </xf>
    <xf numFmtId="43" fontId="0" fillId="0" borderId="1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1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9"/>
  <sheetViews>
    <sheetView view="pageBreakPreview" zoomScaleSheetLayoutView="100" workbookViewId="0" topLeftCell="A41">
      <selection activeCell="C44" sqref="C44:H44"/>
    </sheetView>
  </sheetViews>
  <sheetFormatPr defaultColWidth="9.140625" defaultRowHeight="12.75"/>
  <cols>
    <col min="1" max="1" width="3.140625" style="0" customWidth="1"/>
    <col min="2" max="2" width="6.00390625" style="0" bestFit="1" customWidth="1"/>
    <col min="3" max="3" width="31.8515625" style="0" bestFit="1" customWidth="1"/>
    <col min="4" max="8" width="12.8515625" style="0" customWidth="1"/>
  </cols>
  <sheetData>
    <row r="1" spans="2:4" ht="10.5" customHeight="1">
      <c r="B1" s="42"/>
      <c r="C1" s="42"/>
      <c r="D1" s="42"/>
    </row>
    <row r="2" spans="2:8" ht="13.5" customHeight="1">
      <c r="B2" s="22"/>
      <c r="C2" s="22"/>
      <c r="D2" s="22"/>
      <c r="G2" s="48" t="s">
        <v>41</v>
      </c>
      <c r="H2" s="48"/>
    </row>
    <row r="3" spans="2:8" ht="15.75">
      <c r="B3" s="22"/>
      <c r="C3" s="47" t="s">
        <v>42</v>
      </c>
      <c r="D3" s="47"/>
      <c r="E3" s="47"/>
      <c r="F3" s="47"/>
      <c r="G3" s="47"/>
      <c r="H3" s="47"/>
    </row>
    <row r="4" spans="2:6" ht="10.5" customHeight="1">
      <c r="B4" s="22"/>
      <c r="C4" s="28"/>
      <c r="D4" s="28"/>
      <c r="E4" s="28"/>
      <c r="F4" s="28"/>
    </row>
    <row r="5" spans="2:8" s="3" customFormat="1" ht="15" customHeight="1">
      <c r="B5" s="23"/>
      <c r="C5" s="24" t="s">
        <v>43</v>
      </c>
      <c r="D5" s="25" t="s">
        <v>45</v>
      </c>
      <c r="E5" s="23"/>
      <c r="F5" s="23"/>
      <c r="G5" s="23"/>
      <c r="H5" s="23"/>
    </row>
    <row r="6" spans="2:8" s="3" customFormat="1" ht="14.25" customHeight="1">
      <c r="B6" s="23"/>
      <c r="C6" s="24" t="s">
        <v>44</v>
      </c>
      <c r="D6" s="25" t="s">
        <v>46</v>
      </c>
      <c r="E6" s="23"/>
      <c r="F6" s="23"/>
      <c r="G6" s="23"/>
      <c r="H6" s="23"/>
    </row>
    <row r="7" spans="2:8" s="3" customFormat="1" ht="11.25" customHeight="1">
      <c r="B7" s="21"/>
      <c r="C7" s="21"/>
      <c r="D7" s="21"/>
      <c r="E7" s="21"/>
      <c r="F7" s="21"/>
      <c r="G7" s="46" t="s">
        <v>47</v>
      </c>
      <c r="H7" s="46"/>
    </row>
    <row r="8" spans="2:8" s="30" customFormat="1" ht="28.5">
      <c r="B8" s="29" t="s">
        <v>40</v>
      </c>
      <c r="C8" s="29" t="s">
        <v>31</v>
      </c>
      <c r="D8" s="29" t="s">
        <v>64</v>
      </c>
      <c r="E8" s="29" t="s">
        <v>33</v>
      </c>
      <c r="F8" s="29" t="s">
        <v>34</v>
      </c>
      <c r="G8" s="29" t="s">
        <v>36</v>
      </c>
      <c r="H8" s="29" t="s">
        <v>35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2:8" ht="12.75">
      <c r="B10" s="26" t="s">
        <v>9</v>
      </c>
      <c r="C10" s="27" t="s">
        <v>0</v>
      </c>
      <c r="D10" s="7"/>
      <c r="E10" s="7"/>
      <c r="F10" s="7"/>
      <c r="G10" s="7"/>
      <c r="H10" s="7"/>
    </row>
    <row r="11" spans="2:8" ht="12.75">
      <c r="B11" s="5">
        <v>1</v>
      </c>
      <c r="C11" s="27" t="s">
        <v>1</v>
      </c>
      <c r="D11" s="11">
        <v>50.84137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>
        <v>2</v>
      </c>
      <c r="C12" s="27" t="s">
        <v>2</v>
      </c>
      <c r="D12" s="11">
        <v>540.00952</v>
      </c>
      <c r="E12" s="11">
        <v>399.11</v>
      </c>
      <c r="F12" s="11">
        <v>377.05</v>
      </c>
      <c r="G12" s="11">
        <v>689.36</v>
      </c>
      <c r="H12" s="11">
        <v>591.23</v>
      </c>
    </row>
    <row r="13" spans="2:8" ht="12.75">
      <c r="B13" s="5">
        <v>3</v>
      </c>
      <c r="C13" s="27" t="s">
        <v>3</v>
      </c>
      <c r="D13" s="11">
        <v>93.1275</v>
      </c>
      <c r="E13" s="11">
        <v>94.51</v>
      </c>
      <c r="F13" s="11">
        <v>94.69</v>
      </c>
      <c r="G13" s="11">
        <v>94.31</v>
      </c>
      <c r="H13" s="11">
        <v>94.99</v>
      </c>
    </row>
    <row r="14" spans="2:8" ht="12.75">
      <c r="B14" s="5">
        <v>4</v>
      </c>
      <c r="C14" s="27" t="s">
        <v>4</v>
      </c>
      <c r="D14" s="11">
        <v>158.94717</v>
      </c>
      <c r="E14" s="11">
        <v>177.99</v>
      </c>
      <c r="F14" s="11">
        <v>206.4</v>
      </c>
      <c r="G14" s="11">
        <v>200.47</v>
      </c>
      <c r="H14" s="11">
        <v>220.65</v>
      </c>
    </row>
    <row r="15" spans="2:8" ht="12.75">
      <c r="B15" s="5">
        <v>5</v>
      </c>
      <c r="C15" s="27" t="s">
        <v>5</v>
      </c>
      <c r="D15" s="9"/>
      <c r="E15" s="9"/>
      <c r="F15" s="9"/>
      <c r="G15" s="7"/>
      <c r="H15" s="9"/>
    </row>
    <row r="16" spans="2:8" ht="12.75">
      <c r="B16" s="15" t="s">
        <v>10</v>
      </c>
      <c r="C16" s="10" t="s">
        <v>6</v>
      </c>
      <c r="D16" s="9">
        <v>1.31159</v>
      </c>
      <c r="E16" s="9">
        <v>0.46</v>
      </c>
      <c r="F16" s="9">
        <v>1.06</v>
      </c>
      <c r="G16" s="11">
        <v>23.64</v>
      </c>
      <c r="H16" s="9">
        <v>27.75</v>
      </c>
    </row>
    <row r="17" spans="2:8" ht="12.75">
      <c r="B17" s="15" t="s">
        <v>11</v>
      </c>
      <c r="C17" s="10" t="s">
        <v>7</v>
      </c>
      <c r="D17" s="9">
        <v>8.45928</v>
      </c>
      <c r="E17" s="9">
        <v>206.95</v>
      </c>
      <c r="F17" s="9">
        <v>166.02</v>
      </c>
      <c r="G17" s="11">
        <v>184.13</v>
      </c>
      <c r="H17" s="9">
        <v>170.58</v>
      </c>
    </row>
    <row r="18" spans="2:8" ht="12.75">
      <c r="B18" s="15" t="s">
        <v>12</v>
      </c>
      <c r="C18" s="10" t="s">
        <v>8</v>
      </c>
      <c r="D18" s="9">
        <v>42.7944</v>
      </c>
      <c r="E18" s="9">
        <v>46.33</v>
      </c>
      <c r="F18" s="9">
        <v>58.15</v>
      </c>
      <c r="G18" s="11">
        <v>38.44</v>
      </c>
      <c r="H18" s="9">
        <v>53.85</v>
      </c>
    </row>
    <row r="19" spans="2:8" ht="12.75">
      <c r="B19" s="16" t="s">
        <v>13</v>
      </c>
      <c r="C19" s="10" t="s">
        <v>48</v>
      </c>
      <c r="D19" s="9">
        <v>9.72175</v>
      </c>
      <c r="E19" s="9">
        <v>13.04</v>
      </c>
      <c r="F19" s="9">
        <v>15.76</v>
      </c>
      <c r="G19" s="11">
        <v>16.17</v>
      </c>
      <c r="H19" s="9">
        <v>15.714</v>
      </c>
    </row>
    <row r="20" spans="2:8" ht="12.75">
      <c r="B20" s="16" t="s">
        <v>14</v>
      </c>
      <c r="C20" s="10" t="s">
        <v>49</v>
      </c>
      <c r="D20" s="9">
        <v>2.21174</v>
      </c>
      <c r="E20" s="9">
        <v>4.31</v>
      </c>
      <c r="F20" s="9">
        <v>3.73</v>
      </c>
      <c r="G20" s="11">
        <v>3.1</v>
      </c>
      <c r="H20" s="9">
        <v>6.36</v>
      </c>
    </row>
    <row r="21" spans="2:8" ht="12.75">
      <c r="B21" s="16" t="s">
        <v>15</v>
      </c>
      <c r="C21" s="10" t="s">
        <v>50</v>
      </c>
      <c r="D21" s="9">
        <v>0</v>
      </c>
      <c r="E21" s="9">
        <v>0</v>
      </c>
      <c r="F21" s="9">
        <v>0</v>
      </c>
      <c r="G21" s="11">
        <v>0</v>
      </c>
      <c r="H21" s="9">
        <v>0</v>
      </c>
    </row>
    <row r="22" spans="2:8" ht="12.75">
      <c r="B22" s="16" t="s">
        <v>16</v>
      </c>
      <c r="C22" s="10" t="s">
        <v>51</v>
      </c>
      <c r="D22" s="20">
        <v>0</v>
      </c>
      <c r="E22" s="9">
        <v>0</v>
      </c>
      <c r="F22" s="9">
        <v>0</v>
      </c>
      <c r="G22" s="11">
        <v>0</v>
      </c>
      <c r="H22" s="9">
        <v>0</v>
      </c>
    </row>
    <row r="23" spans="2:8" ht="12.75">
      <c r="B23" s="16" t="s">
        <v>17</v>
      </c>
      <c r="C23" s="10" t="s">
        <v>52</v>
      </c>
      <c r="D23" s="9">
        <v>0.05157</v>
      </c>
      <c r="E23" s="9">
        <v>0.15</v>
      </c>
      <c r="F23" s="9">
        <v>0.13</v>
      </c>
      <c r="G23" s="11">
        <v>0.46</v>
      </c>
      <c r="H23" s="9">
        <v>0.27</v>
      </c>
    </row>
    <row r="24" spans="2:8" ht="12.75">
      <c r="B24" s="17"/>
      <c r="C24" s="6" t="s">
        <v>18</v>
      </c>
      <c r="D24" s="8">
        <f>SUM(D16:D23)</f>
        <v>64.55033</v>
      </c>
      <c r="E24" s="8">
        <f>SUM(E16:E23)</f>
        <v>271.24</v>
      </c>
      <c r="F24" s="8">
        <f>SUM(F16:F23)</f>
        <v>244.85</v>
      </c>
      <c r="G24" s="8">
        <f>SUM(G16:G23)</f>
        <v>265.94</v>
      </c>
      <c r="H24" s="8">
        <f>SUM(H16:H23)</f>
        <v>274.524</v>
      </c>
    </row>
    <row r="25" spans="2:8" ht="12.75">
      <c r="B25" s="17">
        <v>6</v>
      </c>
      <c r="C25" s="6" t="s">
        <v>19</v>
      </c>
      <c r="D25" s="9"/>
      <c r="E25" s="9"/>
      <c r="F25" s="9"/>
      <c r="G25" s="7"/>
      <c r="H25" s="9"/>
    </row>
    <row r="26" spans="2:8" ht="12.75">
      <c r="B26" s="16" t="s">
        <v>10</v>
      </c>
      <c r="C26" s="10" t="s">
        <v>20</v>
      </c>
      <c r="D26" s="9">
        <f>1858.67339</f>
        <v>1858.67339</v>
      </c>
      <c r="E26" s="9">
        <f>1887.82-1.56-3.7</f>
        <v>1882.56</v>
      </c>
      <c r="F26" s="9">
        <f>2112.53-2.95-439.6</f>
        <v>1669.9800000000005</v>
      </c>
      <c r="G26" s="11">
        <f>2284.26-18.48-17.41</f>
        <v>2248.3700000000003</v>
      </c>
      <c r="H26" s="9">
        <v>2171.24</v>
      </c>
    </row>
    <row r="27" spans="2:8" ht="12.75">
      <c r="B27" s="16" t="s">
        <v>11</v>
      </c>
      <c r="C27" s="10" t="s">
        <v>21</v>
      </c>
      <c r="D27" s="9">
        <v>268.05699</v>
      </c>
      <c r="E27" s="9">
        <v>216.11</v>
      </c>
      <c r="F27" s="9">
        <v>721.84</v>
      </c>
      <c r="G27" s="11">
        <v>248.22</v>
      </c>
      <c r="H27" s="9">
        <v>455.6</v>
      </c>
    </row>
    <row r="28" spans="2:8" ht="12.75">
      <c r="B28" s="16" t="s">
        <v>12</v>
      </c>
      <c r="C28" s="10" t="s">
        <v>22</v>
      </c>
      <c r="D28" s="9">
        <v>34.97696</v>
      </c>
      <c r="E28" s="9">
        <v>36.65</v>
      </c>
      <c r="F28" s="9">
        <v>33.15</v>
      </c>
      <c r="G28" s="11">
        <v>141.13</v>
      </c>
      <c r="H28" s="9">
        <v>136.97</v>
      </c>
    </row>
    <row r="29" spans="2:8" ht="12.75">
      <c r="B29" s="16" t="s">
        <v>13</v>
      </c>
      <c r="C29" s="10" t="s">
        <v>53</v>
      </c>
      <c r="D29" s="9">
        <v>67.93796</v>
      </c>
      <c r="E29" s="9">
        <v>1.56</v>
      </c>
      <c r="F29" s="9">
        <v>439.6</v>
      </c>
      <c r="G29" s="11">
        <v>17.41</v>
      </c>
      <c r="H29" s="9">
        <v>0</v>
      </c>
    </row>
    <row r="30" spans="2:8" ht="12.75">
      <c r="B30" s="16" t="s">
        <v>14</v>
      </c>
      <c r="C30" s="10" t="s">
        <v>23</v>
      </c>
      <c r="D30" s="9">
        <v>0</v>
      </c>
      <c r="E30" s="9">
        <v>3.7</v>
      </c>
      <c r="F30" s="9">
        <v>2.95</v>
      </c>
      <c r="G30" s="11">
        <f>35.89-17.41</f>
        <v>18.48</v>
      </c>
      <c r="H30" s="9">
        <v>0</v>
      </c>
    </row>
    <row r="31" spans="2:8" ht="12.75">
      <c r="B31" s="17"/>
      <c r="C31" s="6" t="s">
        <v>24</v>
      </c>
      <c r="D31" s="8">
        <f>SUM(D26:D30)</f>
        <v>2229.6453</v>
      </c>
      <c r="E31" s="8">
        <f>SUM(E26:E30)</f>
        <v>2140.58</v>
      </c>
      <c r="F31" s="8">
        <f>SUM(F26:F30)</f>
        <v>2867.5200000000004</v>
      </c>
      <c r="G31" s="8">
        <f>SUM(G26:G30)</f>
        <v>2673.61</v>
      </c>
      <c r="H31" s="8">
        <f>SUM(H26:H30)</f>
        <v>2763.8099999999995</v>
      </c>
    </row>
    <row r="32" spans="2:8" ht="12.75">
      <c r="B32" s="17">
        <v>7</v>
      </c>
      <c r="C32" s="12" t="s">
        <v>25</v>
      </c>
      <c r="D32" s="9">
        <v>0</v>
      </c>
      <c r="E32" s="9">
        <v>0</v>
      </c>
      <c r="F32" s="9">
        <v>0</v>
      </c>
      <c r="G32" s="11">
        <v>0</v>
      </c>
      <c r="H32" s="9">
        <v>0</v>
      </c>
    </row>
    <row r="33" spans="2:8" ht="12.75">
      <c r="B33" s="17">
        <v>8</v>
      </c>
      <c r="C33" s="12" t="s">
        <v>26</v>
      </c>
      <c r="D33" s="20">
        <v>0</v>
      </c>
      <c r="E33" s="9">
        <v>0</v>
      </c>
      <c r="F33" s="9">
        <v>0</v>
      </c>
      <c r="G33" s="11">
        <v>0</v>
      </c>
      <c r="H33" s="9">
        <v>0</v>
      </c>
    </row>
    <row r="34" spans="2:8" ht="12.75">
      <c r="B34" s="17">
        <v>9</v>
      </c>
      <c r="C34" s="12" t="s">
        <v>27</v>
      </c>
      <c r="D34" s="13">
        <v>69.62664</v>
      </c>
      <c r="E34" s="13">
        <v>51.53</v>
      </c>
      <c r="F34" s="13">
        <v>47.54</v>
      </c>
      <c r="G34" s="11">
        <v>0</v>
      </c>
      <c r="H34" s="13">
        <v>132.77</v>
      </c>
    </row>
    <row r="35" spans="2:8" ht="12.75">
      <c r="B35" s="17">
        <v>10</v>
      </c>
      <c r="C35" s="27" t="s">
        <v>54</v>
      </c>
      <c r="D35" s="9">
        <v>46.78189</v>
      </c>
      <c r="E35" s="9">
        <v>22.55</v>
      </c>
      <c r="F35" s="9">
        <v>25.65</v>
      </c>
      <c r="G35" s="9">
        <v>83.16</v>
      </c>
      <c r="H35" s="9">
        <v>98.45</v>
      </c>
    </row>
    <row r="36" spans="2:8" ht="12.75">
      <c r="B36" s="17">
        <v>11</v>
      </c>
      <c r="C36" s="6" t="s">
        <v>29</v>
      </c>
      <c r="D36" s="8">
        <f>D11+D12+D13+D14+D24+D31+D34+D35</f>
        <v>3253.5297200000005</v>
      </c>
      <c r="E36" s="8">
        <f>E11+E12+E13+E14+E24+E31+E34+E35</f>
        <v>3157.51</v>
      </c>
      <c r="F36" s="8">
        <f>F11+F12+F13+F14+F24+F31+F34+F35</f>
        <v>3863.7000000000003</v>
      </c>
      <c r="G36" s="8">
        <f>G11+G12+G13+G14+G24+G31+G34+G35</f>
        <v>4006.8500000000004</v>
      </c>
      <c r="H36" s="8">
        <f>H11+H12+H13+H14+H24+H31+H34+H35</f>
        <v>4176.424</v>
      </c>
    </row>
    <row r="37" spans="2:8" ht="12.75">
      <c r="B37" s="17">
        <v>12</v>
      </c>
      <c r="C37" s="27" t="s">
        <v>55</v>
      </c>
      <c r="D37" s="9">
        <v>30.00857</v>
      </c>
      <c r="E37" s="9">
        <v>30.51</v>
      </c>
      <c r="F37" s="9">
        <v>38.53</v>
      </c>
      <c r="G37" s="9">
        <v>49.62</v>
      </c>
      <c r="H37" s="9">
        <v>50.07</v>
      </c>
    </row>
    <row r="38" spans="2:8" ht="12.75">
      <c r="B38" s="17">
        <v>13</v>
      </c>
      <c r="C38" s="6" t="s">
        <v>28</v>
      </c>
      <c r="D38" s="8">
        <f>D36-D37</f>
        <v>3223.5211500000005</v>
      </c>
      <c r="E38" s="8">
        <f>E36-E37</f>
        <v>3127</v>
      </c>
      <c r="F38" s="8">
        <f>F36-F37</f>
        <v>3825.17</v>
      </c>
      <c r="G38" s="8">
        <f>G36-G37</f>
        <v>3957.2300000000005</v>
      </c>
      <c r="H38" s="8">
        <f>H36-H37</f>
        <v>4126.354</v>
      </c>
    </row>
    <row r="39" spans="2:8" ht="12.75">
      <c r="B39" s="5"/>
      <c r="C39" s="12"/>
      <c r="D39" s="7"/>
      <c r="E39" s="7"/>
      <c r="F39" s="7"/>
      <c r="G39" s="7"/>
      <c r="H39" s="7"/>
    </row>
    <row r="40" spans="2:8" s="4" customFormat="1" ht="12.75">
      <c r="B40" s="43" t="s">
        <v>30</v>
      </c>
      <c r="C40" s="44"/>
      <c r="D40" s="14">
        <v>13</v>
      </c>
      <c r="E40" s="14">
        <v>1</v>
      </c>
      <c r="F40" s="14">
        <v>56</v>
      </c>
      <c r="G40" s="14">
        <v>5</v>
      </c>
      <c r="H40" s="14">
        <v>0</v>
      </c>
    </row>
    <row r="41" spans="2:3" ht="9.75" customHeight="1">
      <c r="B41" s="1"/>
      <c r="C41" s="2"/>
    </row>
    <row r="42" spans="2:3" ht="12.75">
      <c r="B42" s="45" t="s">
        <v>37</v>
      </c>
      <c r="C42" s="45"/>
    </row>
    <row r="43" spans="2:8" ht="23.25" customHeight="1">
      <c r="B43" s="18">
        <v>1</v>
      </c>
      <c r="C43" s="41" t="s">
        <v>39</v>
      </c>
      <c r="D43" s="41"/>
      <c r="E43" s="41"/>
      <c r="F43" s="41"/>
      <c r="G43" s="41"/>
      <c r="H43" s="41"/>
    </row>
    <row r="44" spans="2:8" ht="27" customHeight="1">
      <c r="B44" s="18">
        <v>2</v>
      </c>
      <c r="C44" s="41" t="s">
        <v>73</v>
      </c>
      <c r="D44" s="41"/>
      <c r="E44" s="41"/>
      <c r="F44" s="41"/>
      <c r="G44" s="41"/>
      <c r="H44" s="41"/>
    </row>
    <row r="45" spans="2:8" ht="31.5" customHeight="1">
      <c r="B45" s="38" t="s">
        <v>65</v>
      </c>
      <c r="C45" s="40" t="s">
        <v>66</v>
      </c>
      <c r="D45" s="40"/>
      <c r="E45" s="40"/>
      <c r="F45" s="40"/>
      <c r="G45" s="40"/>
      <c r="H45" s="40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3" ht="12.75">
      <c r="B50" s="1"/>
      <c r="C50" s="2"/>
    </row>
    <row r="51" spans="2:3" ht="12.75">
      <c r="B51" s="1"/>
      <c r="C51" s="2"/>
    </row>
    <row r="52" spans="2:3" ht="12.75">
      <c r="B52" s="1"/>
      <c r="C52" s="2"/>
    </row>
    <row r="53" spans="2:3" ht="12.75">
      <c r="B53" s="1"/>
      <c r="C53" s="2"/>
    </row>
    <row r="54" spans="2:3" ht="12.75">
      <c r="B54" s="1"/>
      <c r="C54" s="2"/>
    </row>
    <row r="55" spans="2:3" ht="12.75">
      <c r="B55" s="1"/>
      <c r="C55" s="2"/>
    </row>
    <row r="56" spans="2:3" ht="12.75">
      <c r="B56" s="1"/>
      <c r="C56" s="2"/>
    </row>
    <row r="57" spans="2:3" ht="12.75">
      <c r="B57" s="1"/>
      <c r="C57" s="2"/>
    </row>
    <row r="58" spans="2:3" ht="12.75">
      <c r="B58" s="1"/>
      <c r="C58" s="2"/>
    </row>
    <row r="59" spans="2:3" ht="12.75">
      <c r="B59" s="1"/>
      <c r="C59" s="2"/>
    </row>
    <row r="60" spans="2:3" ht="12.75">
      <c r="B60" s="1"/>
      <c r="C60" s="2"/>
    </row>
    <row r="61" spans="2:3" ht="12.75">
      <c r="B61" s="1"/>
      <c r="C61" s="2"/>
    </row>
    <row r="62" spans="2:3" ht="12.75">
      <c r="B62" s="1"/>
      <c r="C62" s="2"/>
    </row>
    <row r="63" spans="2:3" ht="12.75">
      <c r="B63" s="1"/>
      <c r="C63" s="2"/>
    </row>
    <row r="64" spans="2:3" ht="12.75">
      <c r="B64" s="1"/>
      <c r="C64" s="2"/>
    </row>
    <row r="65" spans="2:3" ht="12.75">
      <c r="B65" s="1"/>
      <c r="C65" s="2"/>
    </row>
    <row r="66" spans="2:3" ht="12.75">
      <c r="B66" s="1"/>
      <c r="C66" s="2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</sheetData>
  <mergeCells count="9">
    <mergeCell ref="C45:H45"/>
    <mergeCell ref="C43:H43"/>
    <mergeCell ref="C44:H44"/>
    <mergeCell ref="B1:D1"/>
    <mergeCell ref="B40:C40"/>
    <mergeCell ref="B42:C42"/>
    <mergeCell ref="G7:H7"/>
    <mergeCell ref="C3:H3"/>
    <mergeCell ref="G2:H2"/>
  </mergeCells>
  <printOptions/>
  <pageMargins left="0.4" right="0.4" top="0.5" bottom="0.74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9"/>
  <sheetViews>
    <sheetView view="pageBreakPreview" zoomScaleSheetLayoutView="100" workbookViewId="0" topLeftCell="A42">
      <selection activeCell="C54" sqref="C54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31.8515625" style="0" bestFit="1" customWidth="1"/>
    <col min="4" max="8" width="12.8515625" style="0" customWidth="1"/>
  </cols>
  <sheetData>
    <row r="1" spans="2:4" ht="10.5" customHeight="1">
      <c r="B1" s="42"/>
      <c r="C1" s="42"/>
      <c r="D1" s="42"/>
    </row>
    <row r="2" spans="2:8" ht="13.5" customHeight="1">
      <c r="B2" s="22"/>
      <c r="C2" s="22"/>
      <c r="D2" s="22"/>
      <c r="G2" s="48" t="s">
        <v>41</v>
      </c>
      <c r="H2" s="48"/>
    </row>
    <row r="3" spans="2:8" ht="15" customHeight="1">
      <c r="B3" s="22"/>
      <c r="C3" s="47" t="s">
        <v>42</v>
      </c>
      <c r="D3" s="47"/>
      <c r="E3" s="47"/>
      <c r="F3" s="47"/>
      <c r="G3" s="47"/>
      <c r="H3" s="47"/>
    </row>
    <row r="4" spans="2:6" ht="10.5" customHeight="1">
      <c r="B4" s="22"/>
      <c r="C4" s="28"/>
      <c r="D4" s="28"/>
      <c r="E4" s="28"/>
      <c r="F4" s="28"/>
    </row>
    <row r="5" spans="2:8" s="3" customFormat="1" ht="15" customHeight="1">
      <c r="B5" s="23"/>
      <c r="C5" s="24" t="s">
        <v>43</v>
      </c>
      <c r="D5" s="25" t="s">
        <v>45</v>
      </c>
      <c r="E5" s="23"/>
      <c r="F5" s="23"/>
      <c r="G5" s="23"/>
      <c r="H5" s="23"/>
    </row>
    <row r="6" spans="2:8" s="3" customFormat="1" ht="14.25" customHeight="1">
      <c r="B6" s="23"/>
      <c r="C6" s="24" t="s">
        <v>44</v>
      </c>
      <c r="D6" s="25" t="s">
        <v>56</v>
      </c>
      <c r="E6" s="23"/>
      <c r="F6" s="23"/>
      <c r="G6" s="23"/>
      <c r="H6" s="23"/>
    </row>
    <row r="7" spans="2:8" s="3" customFormat="1" ht="11.25" customHeight="1">
      <c r="B7" s="21"/>
      <c r="C7" s="21"/>
      <c r="D7" s="21"/>
      <c r="E7" s="21"/>
      <c r="F7" s="21"/>
      <c r="G7" s="46" t="s">
        <v>47</v>
      </c>
      <c r="H7" s="46"/>
    </row>
    <row r="8" spans="2:8" s="30" customFormat="1" ht="30" customHeight="1">
      <c r="B8" s="29" t="s">
        <v>40</v>
      </c>
      <c r="C8" s="29" t="s">
        <v>31</v>
      </c>
      <c r="D8" s="29" t="s">
        <v>64</v>
      </c>
      <c r="E8" s="29" t="s">
        <v>33</v>
      </c>
      <c r="F8" s="29" t="s">
        <v>34</v>
      </c>
      <c r="G8" s="29" t="s">
        <v>36</v>
      </c>
      <c r="H8" s="29" t="s">
        <v>35</v>
      </c>
    </row>
    <row r="9" spans="2:8" ht="12.75">
      <c r="B9" s="35">
        <v>1</v>
      </c>
      <c r="C9" s="35">
        <v>2</v>
      </c>
      <c r="D9" s="35">
        <v>3</v>
      </c>
      <c r="E9" s="35">
        <v>4</v>
      </c>
      <c r="F9" s="35">
        <v>5</v>
      </c>
      <c r="G9" s="35">
        <v>6</v>
      </c>
      <c r="H9" s="35">
        <v>7</v>
      </c>
    </row>
    <row r="10" spans="2:8" ht="12.75">
      <c r="B10" s="26" t="s">
        <v>9</v>
      </c>
      <c r="C10" s="27" t="s">
        <v>0</v>
      </c>
      <c r="D10" s="31"/>
      <c r="E10" s="31"/>
      <c r="F10" s="31"/>
      <c r="G10" s="31"/>
      <c r="H10" s="31"/>
    </row>
    <row r="11" spans="2:8" ht="12.75">
      <c r="B11" s="5">
        <v>1</v>
      </c>
      <c r="C11" s="27" t="s">
        <v>1</v>
      </c>
      <c r="D11" s="11">
        <v>310.08</v>
      </c>
      <c r="E11" s="11">
        <v>0</v>
      </c>
      <c r="F11" s="11">
        <v>0</v>
      </c>
      <c r="G11" s="11">
        <v>0</v>
      </c>
      <c r="H11" s="11">
        <v>0</v>
      </c>
    </row>
    <row r="12" spans="2:8" ht="12.75">
      <c r="B12" s="5">
        <v>2</v>
      </c>
      <c r="C12" s="27" t="s">
        <v>2</v>
      </c>
      <c r="D12" s="11">
        <v>1200.2</v>
      </c>
      <c r="E12" s="11">
        <v>1641.05</v>
      </c>
      <c r="F12" s="11">
        <v>1339.58</v>
      </c>
      <c r="G12" s="11">
        <v>3130.97</v>
      </c>
      <c r="H12" s="11">
        <v>854.59</v>
      </c>
    </row>
    <row r="13" spans="2:8" ht="12.75">
      <c r="B13" s="5">
        <v>3</v>
      </c>
      <c r="C13" s="27" t="s">
        <v>3</v>
      </c>
      <c r="D13" s="11">
        <v>469.78</v>
      </c>
      <c r="E13" s="11">
        <v>478.2</v>
      </c>
      <c r="F13" s="11">
        <v>475</v>
      </c>
      <c r="G13" s="11">
        <v>468.73</v>
      </c>
      <c r="H13" s="11">
        <v>462.78</v>
      </c>
    </row>
    <row r="14" spans="2:8" ht="12.75">
      <c r="B14" s="5">
        <v>4</v>
      </c>
      <c r="C14" s="27" t="s">
        <v>4</v>
      </c>
      <c r="D14" s="11">
        <v>397.74</v>
      </c>
      <c r="E14" s="11">
        <v>463.67</v>
      </c>
      <c r="F14" s="11">
        <v>394.54</v>
      </c>
      <c r="G14" s="11">
        <v>341.89</v>
      </c>
      <c r="H14" s="11">
        <v>350.57</v>
      </c>
    </row>
    <row r="15" spans="2:8" ht="12.75">
      <c r="B15" s="5">
        <v>5</v>
      </c>
      <c r="C15" s="27" t="s">
        <v>5</v>
      </c>
      <c r="D15" s="9"/>
      <c r="E15" s="9"/>
      <c r="F15" s="9"/>
      <c r="G15" s="9"/>
      <c r="H15" s="9"/>
    </row>
    <row r="16" spans="2:8" ht="12.75">
      <c r="B16" s="15" t="s">
        <v>10</v>
      </c>
      <c r="C16" s="10" t="s">
        <v>6</v>
      </c>
      <c r="D16" s="9">
        <v>14.54</v>
      </c>
      <c r="E16" s="9">
        <v>13.59</v>
      </c>
      <c r="F16" s="9">
        <v>18.83</v>
      </c>
      <c r="G16" s="9">
        <v>34.62</v>
      </c>
      <c r="H16" s="9">
        <v>16.38</v>
      </c>
    </row>
    <row r="17" spans="2:8" ht="12.75">
      <c r="B17" s="15" t="s">
        <v>11</v>
      </c>
      <c r="C17" s="10" t="s">
        <v>7</v>
      </c>
      <c r="D17" s="9">
        <v>0.98</v>
      </c>
      <c r="E17" s="9">
        <v>0.61</v>
      </c>
      <c r="F17" s="9">
        <v>0.47</v>
      </c>
      <c r="G17" s="9">
        <v>253.19</v>
      </c>
      <c r="H17" s="9">
        <v>159.74</v>
      </c>
    </row>
    <row r="18" spans="2:8" ht="12.75">
      <c r="B18" s="15" t="s">
        <v>12</v>
      </c>
      <c r="C18" s="10" t="s">
        <v>8</v>
      </c>
      <c r="D18" s="9">
        <v>48.41</v>
      </c>
      <c r="E18" s="9">
        <v>49.11</v>
      </c>
      <c r="F18" s="9">
        <v>49.88</v>
      </c>
      <c r="G18" s="9">
        <v>50.58</v>
      </c>
      <c r="H18" s="9">
        <v>60.06</v>
      </c>
    </row>
    <row r="19" spans="2:8" ht="12.75">
      <c r="B19" s="16" t="s">
        <v>13</v>
      </c>
      <c r="C19" s="10" t="s">
        <v>48</v>
      </c>
      <c r="D19" s="9">
        <v>26.64</v>
      </c>
      <c r="E19" s="9">
        <v>23.56</v>
      </c>
      <c r="F19" s="9">
        <v>19.98</v>
      </c>
      <c r="G19" s="9">
        <v>29.54</v>
      </c>
      <c r="H19" s="9">
        <v>25.83</v>
      </c>
    </row>
    <row r="20" spans="2:8" ht="12.75">
      <c r="B20" s="16" t="s">
        <v>14</v>
      </c>
      <c r="C20" s="10" t="s">
        <v>49</v>
      </c>
      <c r="D20" s="9">
        <v>15.24</v>
      </c>
      <c r="E20" s="9">
        <v>17.94</v>
      </c>
      <c r="F20" s="9">
        <v>21.33</v>
      </c>
      <c r="G20" s="9">
        <v>19.52</v>
      </c>
      <c r="H20" s="9">
        <v>30.34</v>
      </c>
    </row>
    <row r="21" spans="2:8" ht="12.75">
      <c r="B21" s="16" t="s">
        <v>15</v>
      </c>
      <c r="C21" s="10" t="s">
        <v>50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16" t="s">
        <v>16</v>
      </c>
      <c r="C22" s="10" t="s">
        <v>51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16" t="s">
        <v>17</v>
      </c>
      <c r="C23" s="10" t="s">
        <v>52</v>
      </c>
      <c r="D23" s="9">
        <v>0.3</v>
      </c>
      <c r="E23" s="9">
        <v>0.2</v>
      </c>
      <c r="F23" s="9">
        <v>0.28</v>
      </c>
      <c r="G23" s="9">
        <v>1.7</v>
      </c>
      <c r="H23" s="9">
        <v>0.47</v>
      </c>
    </row>
    <row r="24" spans="2:8" ht="12.75">
      <c r="B24" s="17"/>
      <c r="C24" s="6" t="s">
        <v>18</v>
      </c>
      <c r="D24" s="8">
        <f>SUM(D16:D23)</f>
        <v>106.10999999999999</v>
      </c>
      <c r="E24" s="8">
        <f>SUM(E16:E23)</f>
        <v>105.01</v>
      </c>
      <c r="F24" s="8">
        <f>SUM(F16:F23)</f>
        <v>110.77000000000001</v>
      </c>
      <c r="G24" s="8">
        <f>SUM(G16:G23)</f>
        <v>389.15</v>
      </c>
      <c r="H24" s="8">
        <f>SUM(H16:H23)</f>
        <v>292.82</v>
      </c>
    </row>
    <row r="25" spans="2:8" ht="12.75">
      <c r="B25" s="17">
        <v>6</v>
      </c>
      <c r="C25" s="6" t="s">
        <v>19</v>
      </c>
      <c r="D25" s="9"/>
      <c r="E25" s="9"/>
      <c r="F25" s="9"/>
      <c r="G25" s="9"/>
      <c r="H25" s="9"/>
    </row>
    <row r="26" spans="2:8" ht="12.75">
      <c r="B26" s="16" t="s">
        <v>10</v>
      </c>
      <c r="C26" s="10" t="s">
        <v>20</v>
      </c>
      <c r="D26" s="9">
        <f>3705.29-149.73</f>
        <v>3555.56</v>
      </c>
      <c r="E26" s="9">
        <f>3321.43-7.71</f>
        <v>3313.72</v>
      </c>
      <c r="F26" s="9">
        <f>3962.63-567.58</f>
        <v>3395.05</v>
      </c>
      <c r="G26" s="9">
        <f>3470.08-41.44</f>
        <v>3428.64</v>
      </c>
      <c r="H26" s="9">
        <f>3363.49-58.46</f>
        <v>3305.0299999999997</v>
      </c>
    </row>
    <row r="27" spans="2:8" ht="12.75">
      <c r="B27" s="16" t="s">
        <v>11</v>
      </c>
      <c r="C27" s="10" t="s">
        <v>21</v>
      </c>
      <c r="D27" s="9">
        <v>1005.09</v>
      </c>
      <c r="E27" s="9">
        <v>260.83</v>
      </c>
      <c r="F27" s="9">
        <v>318.8</v>
      </c>
      <c r="G27" s="9">
        <v>345.01</v>
      </c>
      <c r="H27" s="9">
        <v>514.2</v>
      </c>
    </row>
    <row r="28" spans="2:8" ht="12.75">
      <c r="B28" s="16" t="s">
        <v>12</v>
      </c>
      <c r="C28" s="10" t="s">
        <v>22</v>
      </c>
      <c r="D28" s="9">
        <v>73.97</v>
      </c>
      <c r="E28" s="9">
        <v>61.35</v>
      </c>
      <c r="F28" s="9">
        <v>54.79</v>
      </c>
      <c r="G28" s="9">
        <v>214.09</v>
      </c>
      <c r="H28" s="9">
        <v>201.59</v>
      </c>
    </row>
    <row r="29" spans="2:8" ht="12.75">
      <c r="B29" s="16" t="s">
        <v>13</v>
      </c>
      <c r="C29" s="10" t="s">
        <v>53</v>
      </c>
      <c r="D29" s="9">
        <v>149.73</v>
      </c>
      <c r="E29" s="9">
        <v>7.71</v>
      </c>
      <c r="F29" s="9">
        <v>567.58</v>
      </c>
      <c r="G29" s="9">
        <v>41.44</v>
      </c>
      <c r="H29" s="37">
        <v>58.46</v>
      </c>
    </row>
    <row r="30" spans="2:8" ht="12.75">
      <c r="B30" s="16" t="s">
        <v>14</v>
      </c>
      <c r="C30" s="10" t="s">
        <v>23</v>
      </c>
      <c r="D30" s="9">
        <v>0</v>
      </c>
      <c r="E30" s="9">
        <v>0</v>
      </c>
      <c r="F30" s="9">
        <v>0</v>
      </c>
      <c r="G30" s="9">
        <v>0</v>
      </c>
      <c r="H30" s="37">
        <v>0</v>
      </c>
    </row>
    <row r="31" spans="2:8" ht="12.75">
      <c r="B31" s="17"/>
      <c r="C31" s="6" t="s">
        <v>24</v>
      </c>
      <c r="D31" s="8">
        <f>SUM(D26:D30)</f>
        <v>4784.349999999999</v>
      </c>
      <c r="E31" s="8">
        <f>SUM(E26:E30)</f>
        <v>3643.6099999999997</v>
      </c>
      <c r="F31" s="8">
        <f>SUM(F26:F30)</f>
        <v>4336.22</v>
      </c>
      <c r="G31" s="8">
        <f>SUM(G26:G30)</f>
        <v>4029.18</v>
      </c>
      <c r="H31" s="8">
        <f>SUM(H26:H30)</f>
        <v>4079.2799999999997</v>
      </c>
    </row>
    <row r="32" spans="2:8" ht="12.75">
      <c r="B32" s="17">
        <v>7</v>
      </c>
      <c r="C32" s="12" t="s">
        <v>25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2:8" ht="12.75">
      <c r="B33" s="17">
        <v>8</v>
      </c>
      <c r="C33" s="12" t="s">
        <v>26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2:8" ht="12.75">
      <c r="B34" s="17">
        <v>9</v>
      </c>
      <c r="C34" s="12" t="s">
        <v>27</v>
      </c>
      <c r="D34" s="13">
        <v>176.18</v>
      </c>
      <c r="E34" s="13">
        <v>206.4</v>
      </c>
      <c r="F34" s="13">
        <v>225.51</v>
      </c>
      <c r="G34" s="13">
        <v>0</v>
      </c>
      <c r="H34" s="13">
        <v>323.73</v>
      </c>
    </row>
    <row r="35" spans="2:8" ht="12.75">
      <c r="B35" s="17">
        <v>10</v>
      </c>
      <c r="C35" s="27" t="s">
        <v>54</v>
      </c>
      <c r="D35" s="9">
        <v>249.97</v>
      </c>
      <c r="E35" s="9">
        <v>1063.54</v>
      </c>
      <c r="F35" s="9">
        <v>172.16</v>
      </c>
      <c r="G35" s="9">
        <v>745.49</v>
      </c>
      <c r="H35" s="9">
        <v>356.2</v>
      </c>
    </row>
    <row r="36" spans="2:8" ht="12.75">
      <c r="B36" s="17">
        <v>11</v>
      </c>
      <c r="C36" s="6" t="s">
        <v>29</v>
      </c>
      <c r="D36" s="8">
        <f>D11+D12+D13+D14+D24+D31+D34+D35</f>
        <v>7694.410000000001</v>
      </c>
      <c r="E36" s="8">
        <f>E11+E12+E13+E14+E24+E31+E34+E35</f>
        <v>7601.48</v>
      </c>
      <c r="F36" s="8">
        <f>F11+F12+F13+F14+F24+F31+F34+F35</f>
        <v>7053.780000000001</v>
      </c>
      <c r="G36" s="8">
        <f>G11+G12+G13+G14+G24+G31+G34+G35</f>
        <v>9105.41</v>
      </c>
      <c r="H36" s="8">
        <f>H11+H12+H13+H14+H24+H31+H34+H35</f>
        <v>6719.969999999998</v>
      </c>
    </row>
    <row r="37" spans="2:8" ht="12.75">
      <c r="B37" s="17">
        <v>12</v>
      </c>
      <c r="C37" s="27" t="s">
        <v>55</v>
      </c>
      <c r="D37" s="9">
        <v>78.03</v>
      </c>
      <c r="E37" s="9">
        <v>105.84</v>
      </c>
      <c r="F37" s="9">
        <v>104.02</v>
      </c>
      <c r="G37" s="9">
        <v>79.75</v>
      </c>
      <c r="H37" s="9">
        <v>98.71</v>
      </c>
    </row>
    <row r="38" spans="2:8" ht="12.75">
      <c r="B38" s="17">
        <v>13</v>
      </c>
      <c r="C38" s="6" t="s">
        <v>28</v>
      </c>
      <c r="D38" s="8">
        <f>D36-D37</f>
        <v>7616.380000000001</v>
      </c>
      <c r="E38" s="8">
        <f>E36-E37</f>
        <v>7495.639999999999</v>
      </c>
      <c r="F38" s="8">
        <f>F36-F37</f>
        <v>6949.76</v>
      </c>
      <c r="G38" s="8">
        <f>G36-G37</f>
        <v>9025.66</v>
      </c>
      <c r="H38" s="8">
        <f>H36-H37</f>
        <v>6621.259999999998</v>
      </c>
    </row>
    <row r="39" spans="2:8" ht="12.75">
      <c r="B39" s="5"/>
      <c r="C39" s="12"/>
      <c r="D39" s="7"/>
      <c r="E39" s="7"/>
      <c r="F39" s="7"/>
      <c r="G39" s="7"/>
      <c r="H39" s="7"/>
    </row>
    <row r="40" spans="2:8" s="4" customFormat="1" ht="12.75">
      <c r="B40" s="43" t="s">
        <v>30</v>
      </c>
      <c r="C40" s="44"/>
      <c r="D40" s="14">
        <v>7</v>
      </c>
      <c r="E40" s="14"/>
      <c r="F40" s="14">
        <v>81</v>
      </c>
      <c r="G40" s="14">
        <v>5</v>
      </c>
      <c r="H40" s="14">
        <v>7</v>
      </c>
    </row>
    <row r="41" spans="2:3" ht="12.75">
      <c r="B41" s="1"/>
      <c r="C41" s="2"/>
    </row>
    <row r="42" spans="2:3" ht="12.75">
      <c r="B42" s="45" t="s">
        <v>37</v>
      </c>
      <c r="C42" s="45"/>
    </row>
    <row r="43" spans="2:8" ht="24" customHeight="1">
      <c r="B43" s="18">
        <v>1</v>
      </c>
      <c r="C43" s="41" t="s">
        <v>39</v>
      </c>
      <c r="D43" s="41"/>
      <c r="E43" s="41"/>
      <c r="F43" s="41"/>
      <c r="G43" s="41"/>
      <c r="H43" s="41"/>
    </row>
    <row r="44" spans="2:8" ht="24.75" customHeight="1">
      <c r="B44" s="18">
        <v>2</v>
      </c>
      <c r="C44" s="41" t="s">
        <v>73</v>
      </c>
      <c r="D44" s="41"/>
      <c r="E44" s="41"/>
      <c r="F44" s="41"/>
      <c r="G44" s="41"/>
      <c r="H44" s="41"/>
    </row>
    <row r="45" spans="2:8" ht="27" customHeight="1">
      <c r="B45" s="38" t="s">
        <v>65</v>
      </c>
      <c r="C45" s="40" t="s">
        <v>72</v>
      </c>
      <c r="D45" s="40"/>
      <c r="E45" s="40"/>
      <c r="F45" s="40"/>
      <c r="G45" s="40"/>
      <c r="H45" s="40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3" ht="12.75">
      <c r="B50" s="1"/>
      <c r="C50" s="2"/>
    </row>
    <row r="51" spans="2:3" ht="12.75">
      <c r="B51" s="1"/>
      <c r="C51" s="2"/>
    </row>
    <row r="52" spans="2:3" ht="12.75">
      <c r="B52" s="1"/>
      <c r="C52" s="2"/>
    </row>
    <row r="53" spans="2:3" ht="12.75">
      <c r="B53" s="1"/>
      <c r="C53" s="2"/>
    </row>
    <row r="54" spans="2:3" ht="12.75">
      <c r="B54" s="1"/>
      <c r="C54" s="2"/>
    </row>
    <row r="55" spans="2:3" ht="12.75">
      <c r="B55" s="1"/>
      <c r="C55" s="2"/>
    </row>
    <row r="56" spans="2:3" ht="12.75">
      <c r="B56" s="1"/>
      <c r="C56" s="2"/>
    </row>
    <row r="57" spans="2:3" ht="12.75">
      <c r="B57" s="1"/>
      <c r="C57" s="2"/>
    </row>
    <row r="58" spans="2:3" ht="12.75">
      <c r="B58" s="1"/>
      <c r="C58" s="2"/>
    </row>
    <row r="59" spans="2:3" ht="12.75">
      <c r="B59" s="1"/>
      <c r="C59" s="2"/>
    </row>
    <row r="60" spans="2:3" ht="12.75">
      <c r="B60" s="1"/>
      <c r="C60" s="2"/>
    </row>
    <row r="61" spans="2:3" ht="12.75">
      <c r="B61" s="1"/>
      <c r="C61" s="2"/>
    </row>
    <row r="62" spans="2:3" ht="12.75">
      <c r="B62" s="1"/>
      <c r="C62" s="2"/>
    </row>
    <row r="63" spans="2:3" ht="12.75">
      <c r="B63" s="1"/>
      <c r="C63" s="2"/>
    </row>
    <row r="64" spans="2:3" ht="12.75">
      <c r="B64" s="1"/>
      <c r="C64" s="2"/>
    </row>
    <row r="65" spans="2:3" ht="12.75">
      <c r="B65" s="1"/>
      <c r="C65" s="2"/>
    </row>
    <row r="66" spans="2:3" ht="12.75">
      <c r="B66" s="1"/>
      <c r="C66" s="2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</sheetData>
  <mergeCells count="9">
    <mergeCell ref="B1:D1"/>
    <mergeCell ref="B40:C40"/>
    <mergeCell ref="B42:C42"/>
    <mergeCell ref="C3:H3"/>
    <mergeCell ref="G2:H2"/>
    <mergeCell ref="C45:H45"/>
    <mergeCell ref="G7:H7"/>
    <mergeCell ref="C43:H43"/>
    <mergeCell ref="C44:H44"/>
  </mergeCells>
  <printOptions/>
  <pageMargins left="0.4" right="0.4" top="0.53" bottom="1" header="0.5" footer="0.5"/>
  <pageSetup fitToHeight="1" fitToWidth="1" horizontalDpi="300" verticalDpi="3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9"/>
  <sheetViews>
    <sheetView view="pageBreakPreview" zoomScaleSheetLayoutView="100" workbookViewId="0" topLeftCell="A32">
      <selection activeCell="C48" sqref="C48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31.8515625" style="0" bestFit="1" customWidth="1"/>
    <col min="4" max="8" width="12.8515625" style="0" customWidth="1"/>
  </cols>
  <sheetData>
    <row r="1" spans="2:4" ht="10.5" customHeight="1">
      <c r="B1" s="42"/>
      <c r="C1" s="42"/>
      <c r="D1" s="42"/>
    </row>
    <row r="2" spans="2:8" ht="13.5" customHeight="1">
      <c r="B2" s="22"/>
      <c r="C2" s="22"/>
      <c r="D2" s="22"/>
      <c r="H2" s="3" t="s">
        <v>41</v>
      </c>
    </row>
    <row r="3" spans="2:8" ht="15.75">
      <c r="B3" s="22"/>
      <c r="C3" s="47" t="s">
        <v>42</v>
      </c>
      <c r="D3" s="47"/>
      <c r="E3" s="47"/>
      <c r="F3" s="47"/>
      <c r="G3" s="47"/>
      <c r="H3" s="47"/>
    </row>
    <row r="4" spans="2:6" ht="10.5" customHeight="1">
      <c r="B4" s="22"/>
      <c r="C4" s="28"/>
      <c r="D4" s="28"/>
      <c r="E4" s="28"/>
      <c r="F4" s="28"/>
    </row>
    <row r="5" spans="2:8" s="3" customFormat="1" ht="15" customHeight="1">
      <c r="B5" s="23"/>
      <c r="C5" s="24" t="s">
        <v>43</v>
      </c>
      <c r="D5" s="25" t="s">
        <v>45</v>
      </c>
      <c r="E5" s="23"/>
      <c r="F5" s="23"/>
      <c r="G5" s="23"/>
      <c r="H5" s="23"/>
    </row>
    <row r="6" spans="2:8" s="3" customFormat="1" ht="14.25" customHeight="1">
      <c r="B6" s="23"/>
      <c r="C6" s="24" t="s">
        <v>44</v>
      </c>
      <c r="D6" s="25" t="s">
        <v>57</v>
      </c>
      <c r="E6" s="23"/>
      <c r="F6" s="23"/>
      <c r="G6" s="23"/>
      <c r="H6" s="23"/>
    </row>
    <row r="7" spans="2:8" s="3" customFormat="1" ht="11.25" customHeight="1">
      <c r="B7" s="21"/>
      <c r="C7" s="21"/>
      <c r="D7" s="21"/>
      <c r="E7" s="21"/>
      <c r="F7" s="21"/>
      <c r="G7" s="46" t="s">
        <v>47</v>
      </c>
      <c r="H7" s="46"/>
    </row>
    <row r="8" spans="2:8" s="30" customFormat="1" ht="28.5">
      <c r="B8" s="29" t="s">
        <v>40</v>
      </c>
      <c r="C8" s="29" t="s">
        <v>31</v>
      </c>
      <c r="D8" s="29" t="s">
        <v>64</v>
      </c>
      <c r="E8" s="29" t="s">
        <v>33</v>
      </c>
      <c r="F8" s="29" t="s">
        <v>34</v>
      </c>
      <c r="G8" s="29" t="s">
        <v>36</v>
      </c>
      <c r="H8" s="29" t="s">
        <v>35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2:8" ht="12.75">
      <c r="B10" s="26" t="s">
        <v>9</v>
      </c>
      <c r="C10" s="27" t="s">
        <v>0</v>
      </c>
      <c r="D10" s="7"/>
      <c r="E10" s="7"/>
      <c r="F10" s="7"/>
      <c r="G10" s="7"/>
      <c r="H10" s="7"/>
    </row>
    <row r="11" spans="2:8" ht="12.75">
      <c r="B11" s="5">
        <v>1</v>
      </c>
      <c r="C11" s="27" t="s">
        <v>1</v>
      </c>
      <c r="D11" s="11">
        <v>119.33</v>
      </c>
      <c r="E11" s="11">
        <v>98.36</v>
      </c>
      <c r="F11" s="11">
        <v>90.91</v>
      </c>
      <c r="G11" s="11">
        <v>282</v>
      </c>
      <c r="H11" s="11">
        <v>104.97</v>
      </c>
    </row>
    <row r="12" spans="2:8" ht="12.75">
      <c r="B12" s="5">
        <v>2</v>
      </c>
      <c r="C12" s="27" t="s">
        <v>2</v>
      </c>
      <c r="D12" s="11">
        <v>94.63</v>
      </c>
      <c r="E12" s="11">
        <v>89.71</v>
      </c>
      <c r="F12" s="11">
        <v>121.17</v>
      </c>
      <c r="G12" s="11">
        <v>646.78</v>
      </c>
      <c r="H12" s="11">
        <v>361.07</v>
      </c>
    </row>
    <row r="13" spans="2:8" ht="12.75">
      <c r="B13" s="5">
        <v>3</v>
      </c>
      <c r="C13" s="27" t="s">
        <v>3</v>
      </c>
      <c r="D13" s="11">
        <v>199.31</v>
      </c>
      <c r="E13" s="11">
        <v>199.02</v>
      </c>
      <c r="F13" s="11">
        <v>200.38</v>
      </c>
      <c r="G13" s="11">
        <v>199.27</v>
      </c>
      <c r="H13" s="11">
        <v>199.85</v>
      </c>
    </row>
    <row r="14" spans="2:8" ht="12.75">
      <c r="B14" s="5">
        <v>4</v>
      </c>
      <c r="C14" s="27" t="s">
        <v>4</v>
      </c>
      <c r="D14" s="11">
        <v>143.41</v>
      </c>
      <c r="E14" s="11">
        <v>156.13</v>
      </c>
      <c r="F14" s="11">
        <v>172.11</v>
      </c>
      <c r="G14" s="11">
        <v>181.04</v>
      </c>
      <c r="H14" s="11">
        <v>202.53</v>
      </c>
    </row>
    <row r="15" spans="2:8" ht="12.75">
      <c r="B15" s="5">
        <v>5</v>
      </c>
      <c r="C15" s="27" t="s">
        <v>5</v>
      </c>
      <c r="D15" s="11"/>
      <c r="E15" s="11"/>
      <c r="F15" s="11"/>
      <c r="G15" s="11"/>
      <c r="H15" s="11"/>
    </row>
    <row r="16" spans="2:8" ht="12.75">
      <c r="B16" s="15" t="s">
        <v>10</v>
      </c>
      <c r="C16" s="10" t="s">
        <v>6</v>
      </c>
      <c r="D16" s="9">
        <v>8.1</v>
      </c>
      <c r="E16" s="9">
        <v>8.67</v>
      </c>
      <c r="F16" s="9">
        <v>7.63</v>
      </c>
      <c r="G16" s="9">
        <v>6.35</v>
      </c>
      <c r="H16" s="9">
        <v>3.3</v>
      </c>
    </row>
    <row r="17" spans="2:8" ht="12.75">
      <c r="B17" s="15" t="s">
        <v>11</v>
      </c>
      <c r="C17" s="10" t="s">
        <v>7</v>
      </c>
      <c r="D17" s="9">
        <v>0</v>
      </c>
      <c r="E17" s="9">
        <v>0.22</v>
      </c>
      <c r="F17" s="9">
        <v>0.64</v>
      </c>
      <c r="G17" s="9">
        <v>24.52</v>
      </c>
      <c r="H17" s="9">
        <v>61.18</v>
      </c>
    </row>
    <row r="18" spans="2:8" ht="12.75">
      <c r="B18" s="15" t="s">
        <v>12</v>
      </c>
      <c r="C18" s="10" t="s">
        <v>8</v>
      </c>
      <c r="D18" s="9">
        <v>21.06</v>
      </c>
      <c r="E18" s="9">
        <v>21.59</v>
      </c>
      <c r="F18" s="9">
        <v>29.03</v>
      </c>
      <c r="G18" s="9">
        <v>23.61</v>
      </c>
      <c r="H18" s="9">
        <v>32.04</v>
      </c>
    </row>
    <row r="19" spans="2:8" ht="12.75">
      <c r="B19" s="16" t="s">
        <v>13</v>
      </c>
      <c r="C19" s="10" t="s">
        <v>48</v>
      </c>
      <c r="D19" s="9">
        <v>12.49</v>
      </c>
      <c r="E19" s="9">
        <v>14.22</v>
      </c>
      <c r="F19" s="9">
        <v>10.86</v>
      </c>
      <c r="G19" s="9">
        <v>11.35</v>
      </c>
      <c r="H19" s="9">
        <v>10.68</v>
      </c>
    </row>
    <row r="20" spans="2:8" ht="12.75">
      <c r="B20" s="16" t="s">
        <v>14</v>
      </c>
      <c r="C20" s="10" t="s">
        <v>49</v>
      </c>
      <c r="D20" s="9">
        <v>2.4</v>
      </c>
      <c r="E20" s="9">
        <v>3.62</v>
      </c>
      <c r="F20" s="9">
        <v>5.48</v>
      </c>
      <c r="G20" s="9">
        <v>5.52</v>
      </c>
      <c r="H20" s="9">
        <v>3.49</v>
      </c>
    </row>
    <row r="21" spans="2:8" ht="12.75">
      <c r="B21" s="16" t="s">
        <v>15</v>
      </c>
      <c r="C21" s="10" t="s">
        <v>50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16" t="s">
        <v>16</v>
      </c>
      <c r="C22" s="10" t="s">
        <v>51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16" t="s">
        <v>17</v>
      </c>
      <c r="C23" s="10" t="s">
        <v>52</v>
      </c>
      <c r="D23" s="9">
        <v>0</v>
      </c>
      <c r="E23" s="9">
        <v>0</v>
      </c>
      <c r="F23" s="9">
        <v>0</v>
      </c>
      <c r="G23" s="9">
        <v>0.58</v>
      </c>
      <c r="H23" s="9">
        <v>1.21</v>
      </c>
    </row>
    <row r="24" spans="2:8" ht="12.75">
      <c r="B24" s="17"/>
      <c r="C24" s="6" t="s">
        <v>18</v>
      </c>
      <c r="D24" s="8">
        <f>SUM(D16:D23)</f>
        <v>44.05</v>
      </c>
      <c r="E24" s="8">
        <f>SUM(E16:E23)</f>
        <v>48.32</v>
      </c>
      <c r="F24" s="8">
        <f>SUM(F16:F23)</f>
        <v>53.64</v>
      </c>
      <c r="G24" s="8">
        <f>SUM(G16:G23)</f>
        <v>71.92999999999999</v>
      </c>
      <c r="H24" s="8">
        <f>SUM(H16:H23)</f>
        <v>111.9</v>
      </c>
    </row>
    <row r="25" spans="2:8" ht="12.75">
      <c r="B25" s="17">
        <v>6</v>
      </c>
      <c r="C25" s="6" t="s">
        <v>19</v>
      </c>
      <c r="D25" s="9"/>
      <c r="E25" s="9"/>
      <c r="F25" s="9"/>
      <c r="G25" s="9"/>
      <c r="H25" s="9"/>
    </row>
    <row r="26" spans="2:8" ht="12.75">
      <c r="B26" s="16" t="s">
        <v>10</v>
      </c>
      <c r="C26" s="10" t="s">
        <v>20</v>
      </c>
      <c r="D26" s="9">
        <f>988.26-9.76</f>
        <v>978.5</v>
      </c>
      <c r="E26" s="9">
        <f>1237.31</f>
        <v>1237.31</v>
      </c>
      <c r="F26" s="9">
        <f>1249.09-31.19</f>
        <v>1217.8999999999999</v>
      </c>
      <c r="G26" s="9">
        <f>1346.7-0.08-20.22</f>
        <v>1326.4</v>
      </c>
      <c r="H26" s="9">
        <f>1347.97-11.97</f>
        <v>1336</v>
      </c>
    </row>
    <row r="27" spans="2:8" ht="12.75">
      <c r="B27" s="16" t="s">
        <v>11</v>
      </c>
      <c r="C27" s="10" t="s">
        <v>21</v>
      </c>
      <c r="D27" s="9">
        <v>426.97</v>
      </c>
      <c r="E27" s="9">
        <v>231.53</v>
      </c>
      <c r="F27" s="9">
        <v>248.72</v>
      </c>
      <c r="G27" s="9">
        <v>161.13</v>
      </c>
      <c r="H27" s="9">
        <v>277.97</v>
      </c>
    </row>
    <row r="28" spans="2:8" ht="12.75">
      <c r="B28" s="16" t="s">
        <v>12</v>
      </c>
      <c r="C28" s="10" t="s">
        <v>22</v>
      </c>
      <c r="D28" s="9">
        <v>25.87</v>
      </c>
      <c r="E28" s="9">
        <v>24.94</v>
      </c>
      <c r="F28" s="9">
        <v>23.21</v>
      </c>
      <c r="G28" s="9">
        <v>84.51</v>
      </c>
      <c r="H28" s="9">
        <v>80.76</v>
      </c>
    </row>
    <row r="29" spans="2:8" ht="12.75">
      <c r="B29" s="16" t="s">
        <v>13</v>
      </c>
      <c r="C29" s="10" t="s">
        <v>53</v>
      </c>
      <c r="D29" s="9">
        <v>9.76</v>
      </c>
      <c r="E29" s="9">
        <v>0</v>
      </c>
      <c r="F29" s="9">
        <v>31.19</v>
      </c>
      <c r="G29" s="9">
        <v>20.22</v>
      </c>
      <c r="H29" s="9">
        <v>11.97</v>
      </c>
    </row>
    <row r="30" spans="2:8" ht="12.75">
      <c r="B30" s="16" t="s">
        <v>14</v>
      </c>
      <c r="C30" s="10" t="s">
        <v>23</v>
      </c>
      <c r="D30" s="9">
        <v>0</v>
      </c>
      <c r="E30" s="9">
        <v>0</v>
      </c>
      <c r="F30" s="9">
        <v>0</v>
      </c>
      <c r="G30" s="9">
        <v>0.08</v>
      </c>
      <c r="H30" s="9">
        <v>0</v>
      </c>
    </row>
    <row r="31" spans="2:8" ht="12.75">
      <c r="B31" s="17"/>
      <c r="C31" s="6" t="s">
        <v>24</v>
      </c>
      <c r="D31" s="8">
        <f>SUM(D26:D30)</f>
        <v>1441.1</v>
      </c>
      <c r="E31" s="8">
        <f>SUM(E26:E30)</f>
        <v>1493.78</v>
      </c>
      <c r="F31" s="8">
        <f>SUM(F26:F30)</f>
        <v>1521.02</v>
      </c>
      <c r="G31" s="8">
        <f>SUM(G26:G30)</f>
        <v>1592.3400000000001</v>
      </c>
      <c r="H31" s="8">
        <f>SUM(H26:H30)</f>
        <v>1706.7</v>
      </c>
    </row>
    <row r="32" spans="2:8" ht="12.75">
      <c r="B32" s="17">
        <v>7</v>
      </c>
      <c r="C32" s="12" t="s">
        <v>25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2:8" ht="12.75">
      <c r="B33" s="17">
        <v>8</v>
      </c>
      <c r="C33" s="12" t="s">
        <v>26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2:8" ht="12.75">
      <c r="B34" s="17">
        <v>9</v>
      </c>
      <c r="C34" s="12" t="s">
        <v>27</v>
      </c>
      <c r="D34" s="13">
        <v>47.29</v>
      </c>
      <c r="E34" s="13">
        <v>54.5</v>
      </c>
      <c r="F34" s="13">
        <v>54.1</v>
      </c>
      <c r="G34" s="13">
        <v>0</v>
      </c>
      <c r="H34" s="13">
        <v>168.18</v>
      </c>
    </row>
    <row r="35" spans="2:8" ht="12.75">
      <c r="B35" s="17">
        <v>10</v>
      </c>
      <c r="C35" s="27" t="s">
        <v>54</v>
      </c>
      <c r="D35" s="9">
        <v>662.51</v>
      </c>
      <c r="E35" s="9">
        <v>414.71</v>
      </c>
      <c r="F35" s="9">
        <v>183.53</v>
      </c>
      <c r="G35" s="9">
        <v>174.78</v>
      </c>
      <c r="H35" s="9">
        <v>422.03</v>
      </c>
    </row>
    <row r="36" spans="2:8" ht="12.75">
      <c r="B36" s="17">
        <v>11</v>
      </c>
      <c r="C36" s="6" t="s">
        <v>29</v>
      </c>
      <c r="D36" s="8">
        <f>D11+D12+D13+D14+D24+D31+D34+D35</f>
        <v>2751.63</v>
      </c>
      <c r="E36" s="8">
        <f>E11+E12+E13+E14+E24+E31+E34+E35</f>
        <v>2554.53</v>
      </c>
      <c r="F36" s="8">
        <f>F11+F12+F13+F14+F24+F31+F34+F35</f>
        <v>2396.86</v>
      </c>
      <c r="G36" s="8">
        <f>G11+G12+G13+G14+G24+G31+G34+G35</f>
        <v>3148.1400000000003</v>
      </c>
      <c r="H36" s="8">
        <f>H11+H12+H13+H14+H24+H31+H34+H35</f>
        <v>3277.2299999999996</v>
      </c>
    </row>
    <row r="37" spans="2:8" ht="12.75">
      <c r="B37" s="17">
        <v>12</v>
      </c>
      <c r="C37" s="27" t="s">
        <v>55</v>
      </c>
      <c r="D37" s="9">
        <v>34.18</v>
      </c>
      <c r="E37" s="9">
        <v>67.64</v>
      </c>
      <c r="F37" s="9">
        <v>41.28</v>
      </c>
      <c r="G37" s="9">
        <v>74.92</v>
      </c>
      <c r="H37" s="9">
        <v>82.86</v>
      </c>
    </row>
    <row r="38" spans="2:8" ht="12.75">
      <c r="B38" s="17">
        <v>13</v>
      </c>
      <c r="C38" s="6" t="s">
        <v>28</v>
      </c>
      <c r="D38" s="8">
        <f>D36-D37</f>
        <v>2717.4500000000003</v>
      </c>
      <c r="E38" s="8">
        <f>E36-E37</f>
        <v>2486.8900000000003</v>
      </c>
      <c r="F38" s="8">
        <f>F36-F37</f>
        <v>2355.58</v>
      </c>
      <c r="G38" s="8">
        <f>G36-G37</f>
        <v>3073.2200000000003</v>
      </c>
      <c r="H38" s="8">
        <f>H36-H37</f>
        <v>3194.3699999999994</v>
      </c>
    </row>
    <row r="39" spans="2:8" ht="12.75">
      <c r="B39" s="5"/>
      <c r="C39" s="12"/>
      <c r="D39" s="7"/>
      <c r="E39" s="7"/>
      <c r="F39" s="7"/>
      <c r="G39" s="7"/>
      <c r="H39" s="7"/>
    </row>
    <row r="40" spans="2:8" s="4" customFormat="1" ht="12.75">
      <c r="B40" s="43" t="s">
        <v>30</v>
      </c>
      <c r="C40" s="44"/>
      <c r="D40" s="14">
        <v>1</v>
      </c>
      <c r="E40" s="14">
        <v>0</v>
      </c>
      <c r="F40" s="14">
        <v>7</v>
      </c>
      <c r="G40" s="14">
        <v>3</v>
      </c>
      <c r="H40" s="14">
        <v>2</v>
      </c>
    </row>
    <row r="41" spans="2:3" ht="12.75">
      <c r="B41" s="1"/>
      <c r="C41" s="2"/>
    </row>
    <row r="42" spans="2:3" ht="12.75">
      <c r="B42" s="45" t="s">
        <v>37</v>
      </c>
      <c r="C42" s="45"/>
    </row>
    <row r="43" spans="2:8" ht="24" customHeight="1">
      <c r="B43" s="18">
        <v>1</v>
      </c>
      <c r="C43" s="41" t="s">
        <v>39</v>
      </c>
      <c r="D43" s="41"/>
      <c r="E43" s="41"/>
      <c r="F43" s="41"/>
      <c r="G43" s="41"/>
      <c r="H43" s="41"/>
    </row>
    <row r="44" spans="2:8" ht="25.5" customHeight="1">
      <c r="B44" s="19">
        <v>2</v>
      </c>
      <c r="C44" s="41" t="s">
        <v>73</v>
      </c>
      <c r="D44" s="41"/>
      <c r="E44" s="41"/>
      <c r="F44" s="41"/>
      <c r="G44" s="41"/>
      <c r="H44" s="41"/>
    </row>
    <row r="45" spans="2:8" ht="26.25" customHeight="1">
      <c r="B45" s="38" t="s">
        <v>65</v>
      </c>
      <c r="C45" s="40" t="s">
        <v>71</v>
      </c>
      <c r="D45" s="40"/>
      <c r="E45" s="40"/>
      <c r="F45" s="40"/>
      <c r="G45" s="40"/>
      <c r="H45" s="40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3" ht="12.75">
      <c r="B50" s="1"/>
      <c r="C50" s="2"/>
    </row>
    <row r="51" spans="2:3" ht="12.75">
      <c r="B51" s="1"/>
      <c r="C51" s="2"/>
    </row>
    <row r="52" spans="2:3" ht="12.75">
      <c r="B52" s="1"/>
      <c r="C52" s="2"/>
    </row>
    <row r="53" spans="2:3" ht="12.75">
      <c r="B53" s="1"/>
      <c r="C53" s="2"/>
    </row>
    <row r="54" spans="2:3" ht="12.75">
      <c r="B54" s="1"/>
      <c r="C54" s="2"/>
    </row>
    <row r="55" spans="2:3" ht="12.75">
      <c r="B55" s="1"/>
      <c r="C55" s="2"/>
    </row>
    <row r="56" spans="2:3" ht="12.75">
      <c r="B56" s="1"/>
      <c r="C56" s="2"/>
    </row>
    <row r="57" spans="2:3" ht="12.75">
      <c r="B57" s="1"/>
      <c r="C57" s="2"/>
    </row>
    <row r="58" spans="2:3" ht="12.75">
      <c r="B58" s="1"/>
      <c r="C58" s="2"/>
    </row>
    <row r="59" spans="2:3" ht="12.75">
      <c r="B59" s="1"/>
      <c r="C59" s="2"/>
    </row>
    <row r="60" spans="2:3" ht="12.75">
      <c r="B60" s="1"/>
      <c r="C60" s="2"/>
    </row>
    <row r="61" spans="2:3" ht="12.75">
      <c r="B61" s="1"/>
      <c r="C61" s="2"/>
    </row>
    <row r="62" spans="2:3" ht="12.75">
      <c r="B62" s="1"/>
      <c r="C62" s="2"/>
    </row>
    <row r="63" spans="2:3" ht="12.75">
      <c r="B63" s="1"/>
      <c r="C63" s="2"/>
    </row>
    <row r="64" spans="2:3" ht="12.75">
      <c r="B64" s="1"/>
      <c r="C64" s="2"/>
    </row>
    <row r="65" spans="2:3" ht="12.75">
      <c r="B65" s="1"/>
      <c r="C65" s="2"/>
    </row>
    <row r="66" spans="2:3" ht="12.75">
      <c r="B66" s="1"/>
      <c r="C66" s="2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</sheetData>
  <mergeCells count="8">
    <mergeCell ref="C45:H45"/>
    <mergeCell ref="C43:H43"/>
    <mergeCell ref="C44:H44"/>
    <mergeCell ref="B1:D1"/>
    <mergeCell ref="B40:C40"/>
    <mergeCell ref="B42:C42"/>
    <mergeCell ref="C3:H3"/>
    <mergeCell ref="G7:H7"/>
  </mergeCells>
  <printOptions/>
  <pageMargins left="0.4" right="0.4" top="0.5" bottom="1" header="0.5" footer="0.5"/>
  <pageSetup fitToHeight="1" fitToWidth="1" horizontalDpi="300" verticalDpi="3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9"/>
  <sheetViews>
    <sheetView view="pageBreakPreview" zoomScaleSheetLayoutView="100" workbookViewId="0" topLeftCell="A27">
      <selection activeCell="C43" sqref="C43:H43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31.8515625" style="0" bestFit="1" customWidth="1"/>
    <col min="4" max="8" width="12.8515625" style="0" customWidth="1"/>
  </cols>
  <sheetData>
    <row r="1" spans="2:4" ht="10.5" customHeight="1">
      <c r="B1" s="42"/>
      <c r="C1" s="42"/>
      <c r="D1" s="42"/>
    </row>
    <row r="2" spans="2:8" ht="13.5" customHeight="1">
      <c r="B2" s="22"/>
      <c r="C2" s="22"/>
      <c r="D2" s="22"/>
      <c r="H2" s="3" t="s">
        <v>41</v>
      </c>
    </row>
    <row r="3" spans="2:8" ht="15.75">
      <c r="B3" s="22"/>
      <c r="C3" s="47" t="s">
        <v>42</v>
      </c>
      <c r="D3" s="47"/>
      <c r="E3" s="47"/>
      <c r="F3" s="47"/>
      <c r="G3" s="47"/>
      <c r="H3" s="47"/>
    </row>
    <row r="4" spans="2:6" ht="10.5" customHeight="1">
      <c r="B4" s="22"/>
      <c r="C4" s="28"/>
      <c r="D4" s="28"/>
      <c r="E4" s="28"/>
      <c r="F4" s="28"/>
    </row>
    <row r="5" spans="2:8" s="3" customFormat="1" ht="15" customHeight="1">
      <c r="B5" s="23"/>
      <c r="C5" s="24" t="s">
        <v>43</v>
      </c>
      <c r="D5" s="25" t="s">
        <v>45</v>
      </c>
      <c r="E5" s="23"/>
      <c r="F5" s="23"/>
      <c r="G5" s="23"/>
      <c r="H5" s="23"/>
    </row>
    <row r="6" spans="2:8" s="3" customFormat="1" ht="14.25" customHeight="1">
      <c r="B6" s="23"/>
      <c r="C6" s="24" t="s">
        <v>44</v>
      </c>
      <c r="D6" s="25" t="s">
        <v>58</v>
      </c>
      <c r="E6" s="23"/>
      <c r="F6" s="23"/>
      <c r="G6" s="23"/>
      <c r="H6" s="23"/>
    </row>
    <row r="7" spans="2:8" s="3" customFormat="1" ht="11.25" customHeight="1">
      <c r="B7" s="21"/>
      <c r="C7" s="21"/>
      <c r="D7" s="21"/>
      <c r="E7" s="21"/>
      <c r="F7" s="21"/>
      <c r="G7" s="46" t="s">
        <v>47</v>
      </c>
      <c r="H7" s="46"/>
    </row>
    <row r="8" spans="2:8" s="30" customFormat="1" ht="28.5">
      <c r="B8" s="29" t="s">
        <v>40</v>
      </c>
      <c r="C8" s="29" t="s">
        <v>31</v>
      </c>
      <c r="D8" s="29" t="s">
        <v>70</v>
      </c>
      <c r="E8" s="29" t="s">
        <v>33</v>
      </c>
      <c r="F8" s="29" t="s">
        <v>34</v>
      </c>
      <c r="G8" s="29" t="s">
        <v>36</v>
      </c>
      <c r="H8" s="29" t="s">
        <v>35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2:8" ht="12.75">
      <c r="B10" s="26" t="s">
        <v>9</v>
      </c>
      <c r="C10" s="27" t="s">
        <v>0</v>
      </c>
      <c r="D10" s="7"/>
      <c r="E10" s="7"/>
      <c r="F10" s="7"/>
      <c r="G10" s="7"/>
      <c r="H10" s="7"/>
    </row>
    <row r="11" spans="2:8" ht="12.75">
      <c r="B11" s="5">
        <v>1</v>
      </c>
      <c r="C11" s="27" t="s">
        <v>1</v>
      </c>
      <c r="D11" s="11">
        <v>133.74</v>
      </c>
      <c r="E11" s="11">
        <v>97.57</v>
      </c>
      <c r="F11" s="11">
        <v>556.41</v>
      </c>
      <c r="G11" s="11">
        <v>253</v>
      </c>
      <c r="H11" s="11">
        <v>178.17</v>
      </c>
    </row>
    <row r="12" spans="2:8" ht="12.75">
      <c r="B12" s="5">
        <v>2</v>
      </c>
      <c r="C12" s="27" t="s">
        <v>2</v>
      </c>
      <c r="D12" s="11">
        <v>520.6</v>
      </c>
      <c r="E12" s="11">
        <v>785.51</v>
      </c>
      <c r="F12" s="11">
        <v>1160.56</v>
      </c>
      <c r="G12" s="11">
        <v>852.8</v>
      </c>
      <c r="H12" s="11">
        <v>1139.32</v>
      </c>
    </row>
    <row r="13" spans="2:8" ht="12.75">
      <c r="B13" s="5">
        <v>3</v>
      </c>
      <c r="C13" s="27" t="s">
        <v>3</v>
      </c>
      <c r="D13" s="11">
        <v>1054.22</v>
      </c>
      <c r="E13" s="11">
        <v>1056.09</v>
      </c>
      <c r="F13" s="11">
        <v>1054.11</v>
      </c>
      <c r="G13" s="11">
        <v>1059.78</v>
      </c>
      <c r="H13" s="11">
        <v>1059.94</v>
      </c>
    </row>
    <row r="14" spans="2:8" ht="12.75">
      <c r="B14" s="5">
        <v>4</v>
      </c>
      <c r="C14" s="27" t="s">
        <v>4</v>
      </c>
      <c r="D14" s="11">
        <v>226.69</v>
      </c>
      <c r="E14" s="11">
        <v>211.06</v>
      </c>
      <c r="F14" s="11">
        <v>241.17</v>
      </c>
      <c r="G14" s="11">
        <v>263.7</v>
      </c>
      <c r="H14" s="11">
        <v>297.21</v>
      </c>
    </row>
    <row r="15" spans="2:8" ht="12.75">
      <c r="B15" s="5">
        <v>5</v>
      </c>
      <c r="C15" s="27" t="s">
        <v>5</v>
      </c>
      <c r="D15" s="7"/>
      <c r="E15" s="7"/>
      <c r="F15" s="7"/>
      <c r="G15" s="7"/>
      <c r="H15" s="9"/>
    </row>
    <row r="16" spans="2:8" ht="12.75">
      <c r="B16" s="15" t="s">
        <v>10</v>
      </c>
      <c r="C16" s="10" t="s">
        <v>6</v>
      </c>
      <c r="D16" s="11">
        <v>3.63</v>
      </c>
      <c r="E16" s="11">
        <v>4.97</v>
      </c>
      <c r="F16" s="11">
        <v>7.01</v>
      </c>
      <c r="G16" s="11">
        <v>86.18</v>
      </c>
      <c r="H16" s="9">
        <v>19.96</v>
      </c>
    </row>
    <row r="17" spans="2:8" ht="12.75">
      <c r="B17" s="15" t="s">
        <v>11</v>
      </c>
      <c r="C17" s="10" t="s">
        <v>7</v>
      </c>
      <c r="D17" s="11">
        <v>21.22</v>
      </c>
      <c r="E17" s="11">
        <v>261.83</v>
      </c>
      <c r="F17" s="11">
        <v>229.24</v>
      </c>
      <c r="G17" s="11">
        <v>190.51</v>
      </c>
      <c r="H17" s="9">
        <v>144.62</v>
      </c>
    </row>
    <row r="18" spans="2:8" ht="12.75">
      <c r="B18" s="15" t="s">
        <v>12</v>
      </c>
      <c r="C18" s="10" t="s">
        <v>8</v>
      </c>
      <c r="D18" s="11">
        <v>43.34</v>
      </c>
      <c r="E18" s="11">
        <v>39.67</v>
      </c>
      <c r="F18" s="11">
        <v>43.19</v>
      </c>
      <c r="G18" s="11">
        <v>62.14</v>
      </c>
      <c r="H18" s="9">
        <v>61.18</v>
      </c>
    </row>
    <row r="19" spans="2:8" ht="12.75">
      <c r="B19" s="16" t="s">
        <v>13</v>
      </c>
      <c r="C19" s="10" t="s">
        <v>48</v>
      </c>
      <c r="D19" s="11">
        <v>15.3</v>
      </c>
      <c r="E19" s="11">
        <v>13.19</v>
      </c>
      <c r="F19" s="11">
        <v>16.58</v>
      </c>
      <c r="G19" s="11">
        <v>28.19</v>
      </c>
      <c r="H19" s="9">
        <v>16.35</v>
      </c>
    </row>
    <row r="20" spans="2:8" ht="12.75">
      <c r="B20" s="16" t="s">
        <v>14</v>
      </c>
      <c r="C20" s="10" t="s">
        <v>49</v>
      </c>
      <c r="D20" s="11">
        <v>9.64</v>
      </c>
      <c r="E20" s="11">
        <v>12.45</v>
      </c>
      <c r="F20" s="11">
        <v>17.38</v>
      </c>
      <c r="G20" s="11">
        <v>19.97</v>
      </c>
      <c r="H20" s="9">
        <v>18.31</v>
      </c>
    </row>
    <row r="21" spans="2:8" ht="12.75">
      <c r="B21" s="16" t="s">
        <v>15</v>
      </c>
      <c r="C21" s="10" t="s">
        <v>50</v>
      </c>
      <c r="D21" s="11">
        <v>0</v>
      </c>
      <c r="E21" s="11">
        <v>0</v>
      </c>
      <c r="F21" s="11">
        <v>0</v>
      </c>
      <c r="G21" s="11">
        <v>0</v>
      </c>
      <c r="H21" s="9">
        <v>0</v>
      </c>
    </row>
    <row r="22" spans="2:8" ht="12.75">
      <c r="B22" s="16" t="s">
        <v>16</v>
      </c>
      <c r="C22" s="10" t="s">
        <v>51</v>
      </c>
      <c r="D22" s="11">
        <v>0</v>
      </c>
      <c r="E22" s="11">
        <v>0</v>
      </c>
      <c r="F22" s="11">
        <v>0</v>
      </c>
      <c r="G22" s="11">
        <v>0</v>
      </c>
      <c r="H22" s="9">
        <v>0</v>
      </c>
    </row>
    <row r="23" spans="2:8" ht="12.75">
      <c r="B23" s="16" t="s">
        <v>17</v>
      </c>
      <c r="C23" s="10" t="s">
        <v>52</v>
      </c>
      <c r="D23" s="11">
        <v>0.53</v>
      </c>
      <c r="E23" s="11">
        <v>0</v>
      </c>
      <c r="F23" s="11">
        <v>0.22</v>
      </c>
      <c r="G23" s="11">
        <v>0.65</v>
      </c>
      <c r="H23" s="9">
        <v>0</v>
      </c>
    </row>
    <row r="24" spans="2:8" ht="12.75">
      <c r="B24" s="17"/>
      <c r="C24" s="6" t="s">
        <v>18</v>
      </c>
      <c r="D24" s="8">
        <f>SUM(D16:D23)</f>
        <v>93.66</v>
      </c>
      <c r="E24" s="8">
        <f>SUM(E16:E23)</f>
        <v>332.11</v>
      </c>
      <c r="F24" s="8">
        <f>SUM(F16:F23)</f>
        <v>313.62</v>
      </c>
      <c r="G24" s="8">
        <f>SUM(G16:G23)</f>
        <v>387.64</v>
      </c>
      <c r="H24" s="8">
        <f>SUM(H16:H23)</f>
        <v>260.42</v>
      </c>
    </row>
    <row r="25" spans="2:8" ht="12.75">
      <c r="B25" s="17">
        <v>6</v>
      </c>
      <c r="C25" s="6" t="s">
        <v>19</v>
      </c>
      <c r="D25" s="7"/>
      <c r="E25" s="7"/>
      <c r="F25" s="7"/>
      <c r="G25" s="7"/>
      <c r="H25" s="9"/>
    </row>
    <row r="26" spans="2:8" ht="12.75">
      <c r="B26" s="16" t="s">
        <v>10</v>
      </c>
      <c r="C26" s="10" t="s">
        <v>20</v>
      </c>
      <c r="D26" s="11">
        <f>1637.55-37.78</f>
        <v>1599.77</v>
      </c>
      <c r="E26" s="11">
        <f>2083.24</f>
        <v>2083.24</v>
      </c>
      <c r="F26" s="11">
        <f>2166.34-229.07</f>
        <v>1937.2700000000002</v>
      </c>
      <c r="G26" s="11">
        <f>2576.51-38.78</f>
        <v>2537.73</v>
      </c>
      <c r="H26" s="9">
        <f>2313.84-5.85</f>
        <v>2307.9900000000002</v>
      </c>
    </row>
    <row r="27" spans="2:8" ht="12.75">
      <c r="B27" s="16" t="s">
        <v>11</v>
      </c>
      <c r="C27" s="10" t="s">
        <v>21</v>
      </c>
      <c r="D27" s="11">
        <v>791.03</v>
      </c>
      <c r="E27" s="11">
        <v>393.96</v>
      </c>
      <c r="F27" s="11">
        <v>683.73</v>
      </c>
      <c r="G27" s="11">
        <v>275.47</v>
      </c>
      <c r="H27" s="9">
        <v>458.52</v>
      </c>
    </row>
    <row r="28" spans="2:8" ht="12.75">
      <c r="B28" s="16" t="s">
        <v>12</v>
      </c>
      <c r="C28" s="10" t="s">
        <v>22</v>
      </c>
      <c r="D28" s="36">
        <v>39.98</v>
      </c>
      <c r="E28" s="36">
        <v>39.67</v>
      </c>
      <c r="F28" s="36">
        <v>36.88</v>
      </c>
      <c r="G28" s="36">
        <v>142.96</v>
      </c>
      <c r="H28" s="37">
        <v>139.22</v>
      </c>
    </row>
    <row r="29" spans="2:13" ht="12.75">
      <c r="B29" s="16" t="s">
        <v>13</v>
      </c>
      <c r="C29" s="10" t="s">
        <v>53</v>
      </c>
      <c r="D29" s="36">
        <v>37.78</v>
      </c>
      <c r="E29" s="36">
        <v>0</v>
      </c>
      <c r="F29" s="36">
        <v>229.07</v>
      </c>
      <c r="G29" s="36">
        <v>38.78</v>
      </c>
      <c r="H29" s="37">
        <v>5.85</v>
      </c>
      <c r="I29" s="32"/>
      <c r="J29" s="32"/>
      <c r="K29" s="32"/>
      <c r="L29" s="32"/>
      <c r="M29" s="33"/>
    </row>
    <row r="30" spans="2:8" ht="12.75">
      <c r="B30" s="16" t="s">
        <v>14</v>
      </c>
      <c r="C30" s="10" t="s">
        <v>23</v>
      </c>
      <c r="D30" s="36">
        <v>0</v>
      </c>
      <c r="E30" s="36">
        <v>0</v>
      </c>
      <c r="F30" s="36">
        <v>0</v>
      </c>
      <c r="G30" s="36">
        <v>0</v>
      </c>
      <c r="H30" s="37">
        <v>0</v>
      </c>
    </row>
    <row r="31" spans="2:8" ht="12.75">
      <c r="B31" s="17"/>
      <c r="C31" s="6" t="s">
        <v>24</v>
      </c>
      <c r="D31" s="8">
        <f>SUM(D26:D30)</f>
        <v>2468.5600000000004</v>
      </c>
      <c r="E31" s="8">
        <f>SUM(E26:E30)</f>
        <v>2516.87</v>
      </c>
      <c r="F31" s="8">
        <f>SUM(F26:F30)</f>
        <v>2886.9500000000003</v>
      </c>
      <c r="G31" s="8">
        <f>SUM(G26:G30)</f>
        <v>2994.94</v>
      </c>
      <c r="H31" s="8">
        <f>SUM(H26:H30)</f>
        <v>2911.58</v>
      </c>
    </row>
    <row r="32" spans="2:8" ht="12.75">
      <c r="B32" s="17">
        <v>7</v>
      </c>
      <c r="C32" s="12" t="s">
        <v>25</v>
      </c>
      <c r="D32" s="11">
        <v>0</v>
      </c>
      <c r="E32" s="11">
        <v>0</v>
      </c>
      <c r="F32" s="11">
        <v>0</v>
      </c>
      <c r="G32" s="11">
        <v>0</v>
      </c>
      <c r="H32" s="9">
        <v>0</v>
      </c>
    </row>
    <row r="33" spans="2:8" ht="12.75">
      <c r="B33" s="17">
        <v>8</v>
      </c>
      <c r="C33" s="12" t="s">
        <v>26</v>
      </c>
      <c r="D33" s="11">
        <v>0</v>
      </c>
      <c r="E33" s="11">
        <v>0</v>
      </c>
      <c r="F33" s="11">
        <v>0</v>
      </c>
      <c r="G33" s="11">
        <v>0</v>
      </c>
      <c r="H33" s="9">
        <v>0</v>
      </c>
    </row>
    <row r="34" spans="2:8" ht="12.75">
      <c r="B34" s="17">
        <v>9</v>
      </c>
      <c r="C34" s="12" t="s">
        <v>27</v>
      </c>
      <c r="D34" s="11">
        <v>235.18</v>
      </c>
      <c r="E34" s="11">
        <v>247.19</v>
      </c>
      <c r="F34" s="11">
        <v>259.08</v>
      </c>
      <c r="G34" s="11">
        <v>0</v>
      </c>
      <c r="H34" s="13">
        <v>356.18</v>
      </c>
    </row>
    <row r="35" spans="2:8" ht="12.75">
      <c r="B35" s="17">
        <v>10</v>
      </c>
      <c r="C35" s="27" t="s">
        <v>54</v>
      </c>
      <c r="D35" s="9">
        <v>830.86</v>
      </c>
      <c r="E35" s="9">
        <v>1193.78</v>
      </c>
      <c r="F35" s="9">
        <v>586.22</v>
      </c>
      <c r="G35" s="9">
        <v>460.87</v>
      </c>
      <c r="H35" s="9">
        <v>859.61</v>
      </c>
    </row>
    <row r="36" spans="2:8" ht="12.75">
      <c r="B36" s="17">
        <v>11</v>
      </c>
      <c r="C36" s="6" t="s">
        <v>29</v>
      </c>
      <c r="D36" s="8">
        <f>D11+D12+D13+D14+D24+D31+D34+D35</f>
        <v>5563.51</v>
      </c>
      <c r="E36" s="8">
        <f>E11+E12+E13+E14+E24+E31+E34+E35</f>
        <v>6440.179999999999</v>
      </c>
      <c r="F36" s="8">
        <f>F11+F12+F13+F14+F24+F31+F34+F35</f>
        <v>7058.12</v>
      </c>
      <c r="G36" s="8">
        <f>G11+G12+G13+G14+G24+G31+G34+G35</f>
        <v>6272.73</v>
      </c>
      <c r="H36" s="8">
        <f>H11+H12+H13+H14+H24+H31+H34+H35</f>
        <v>7062.43</v>
      </c>
    </row>
    <row r="37" spans="2:8" ht="12.75">
      <c r="B37" s="17">
        <v>12</v>
      </c>
      <c r="C37" s="27" t="s">
        <v>55</v>
      </c>
      <c r="D37" s="9">
        <v>52.24</v>
      </c>
      <c r="E37" s="9">
        <v>108.38</v>
      </c>
      <c r="F37" s="9">
        <v>63.45</v>
      </c>
      <c r="G37" s="9">
        <v>99.93</v>
      </c>
      <c r="H37" s="9">
        <v>152.78</v>
      </c>
    </row>
    <row r="38" spans="2:8" ht="12.75">
      <c r="B38" s="17">
        <v>13</v>
      </c>
      <c r="C38" s="6" t="s">
        <v>28</v>
      </c>
      <c r="D38" s="8">
        <f>D36-D37</f>
        <v>5511.27</v>
      </c>
      <c r="E38" s="8">
        <f>E36-E37</f>
        <v>6331.799999999999</v>
      </c>
      <c r="F38" s="8">
        <f>F36-F37</f>
        <v>6994.67</v>
      </c>
      <c r="G38" s="8">
        <f>G36-G37</f>
        <v>6172.799999999999</v>
      </c>
      <c r="H38" s="8">
        <f>H36-H37</f>
        <v>6909.650000000001</v>
      </c>
    </row>
    <row r="39" spans="2:8" ht="12.75">
      <c r="B39" s="5"/>
      <c r="C39" s="12"/>
      <c r="D39" s="7"/>
      <c r="E39" s="7"/>
      <c r="F39" s="7"/>
      <c r="G39" s="7"/>
      <c r="H39" s="7"/>
    </row>
    <row r="40" spans="2:8" s="4" customFormat="1" ht="12.75">
      <c r="B40" s="49" t="s">
        <v>30</v>
      </c>
      <c r="C40" s="49"/>
      <c r="D40" s="14">
        <v>5</v>
      </c>
      <c r="E40" s="14">
        <v>0</v>
      </c>
      <c r="F40" s="14">
        <v>38</v>
      </c>
      <c r="G40" s="14">
        <v>4</v>
      </c>
      <c r="H40" s="14">
        <v>1</v>
      </c>
    </row>
    <row r="41" spans="2:3" ht="12.75">
      <c r="B41" s="1"/>
      <c r="C41" s="2"/>
    </row>
    <row r="42" spans="2:3" ht="12.75">
      <c r="B42" s="45" t="s">
        <v>37</v>
      </c>
      <c r="C42" s="45"/>
    </row>
    <row r="43" spans="2:8" ht="25.5" customHeight="1">
      <c r="B43" s="18">
        <v>1</v>
      </c>
      <c r="C43" s="41" t="s">
        <v>39</v>
      </c>
      <c r="D43" s="41"/>
      <c r="E43" s="41"/>
      <c r="F43" s="41"/>
      <c r="G43" s="41"/>
      <c r="H43" s="41"/>
    </row>
    <row r="44" spans="2:8" ht="24" customHeight="1">
      <c r="B44" s="19">
        <v>2</v>
      </c>
      <c r="C44" s="41" t="s">
        <v>73</v>
      </c>
      <c r="D44" s="41"/>
      <c r="E44" s="41"/>
      <c r="F44" s="41"/>
      <c r="G44" s="41"/>
      <c r="H44" s="41"/>
    </row>
    <row r="45" spans="2:8" ht="27" customHeight="1">
      <c r="B45" s="38" t="s">
        <v>65</v>
      </c>
      <c r="C45" s="40" t="s">
        <v>69</v>
      </c>
      <c r="D45" s="40"/>
      <c r="E45" s="40"/>
      <c r="F45" s="40"/>
      <c r="G45" s="40"/>
      <c r="H45" s="40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3" ht="12.75">
      <c r="B50" s="1"/>
      <c r="C50" s="2"/>
    </row>
    <row r="51" spans="2:3" ht="12.75">
      <c r="B51" s="1"/>
      <c r="C51" s="2"/>
    </row>
    <row r="52" spans="2:3" ht="12.75">
      <c r="B52" s="1"/>
      <c r="C52" s="2"/>
    </row>
    <row r="53" spans="2:3" ht="12.75">
      <c r="B53" s="1"/>
      <c r="C53" s="2"/>
    </row>
    <row r="54" spans="2:3" ht="12.75">
      <c r="B54" s="1"/>
      <c r="C54" s="2"/>
    </row>
    <row r="55" spans="2:3" ht="12.75">
      <c r="B55" s="1"/>
      <c r="C55" s="2"/>
    </row>
    <row r="56" spans="2:3" ht="12.75">
      <c r="B56" s="1"/>
      <c r="C56" s="2"/>
    </row>
    <row r="57" spans="2:3" ht="12.75">
      <c r="B57" s="1"/>
      <c r="C57" s="2"/>
    </row>
    <row r="58" spans="2:3" ht="12.75">
      <c r="B58" s="1"/>
      <c r="C58" s="2"/>
    </row>
    <row r="59" spans="2:3" ht="12.75">
      <c r="B59" s="1"/>
      <c r="C59" s="2"/>
    </row>
    <row r="60" spans="2:3" ht="12.75">
      <c r="B60" s="1"/>
      <c r="C60" s="2"/>
    </row>
    <row r="61" spans="2:3" ht="12.75">
      <c r="B61" s="1"/>
      <c r="C61" s="2"/>
    </row>
    <row r="62" spans="2:3" ht="12.75">
      <c r="B62" s="1"/>
      <c r="C62" s="2"/>
    </row>
    <row r="63" spans="2:3" ht="12.75">
      <c r="B63" s="1"/>
      <c r="C63" s="2"/>
    </row>
    <row r="64" spans="2:3" ht="12.75">
      <c r="B64" s="1"/>
      <c r="C64" s="2"/>
    </row>
    <row r="65" spans="2:3" ht="12.75">
      <c r="B65" s="1"/>
      <c r="C65" s="2"/>
    </row>
    <row r="66" spans="2:3" ht="12.75">
      <c r="B66" s="1"/>
      <c r="C66" s="2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</sheetData>
  <mergeCells count="8">
    <mergeCell ref="C45:H45"/>
    <mergeCell ref="C43:H43"/>
    <mergeCell ref="C44:H44"/>
    <mergeCell ref="B1:D1"/>
    <mergeCell ref="B40:C40"/>
    <mergeCell ref="B42:C42"/>
    <mergeCell ref="C3:H3"/>
    <mergeCell ref="G7:H7"/>
  </mergeCells>
  <printOptions/>
  <pageMargins left="0.4" right="0.4" top="0.53" bottom="1" header="0.5" footer="0.5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9"/>
  <sheetViews>
    <sheetView view="pageBreakPreview" zoomScaleSheetLayoutView="100" workbookViewId="0" topLeftCell="A30">
      <selection activeCell="C47" sqref="C47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31.8515625" style="0" bestFit="1" customWidth="1"/>
    <col min="4" max="8" width="12.8515625" style="0" customWidth="1"/>
  </cols>
  <sheetData>
    <row r="1" spans="2:4" ht="10.5" customHeight="1">
      <c r="B1" s="42"/>
      <c r="C1" s="42"/>
      <c r="D1" s="42"/>
    </row>
    <row r="2" spans="2:8" ht="13.5" customHeight="1">
      <c r="B2" s="22"/>
      <c r="C2" s="22"/>
      <c r="D2" s="22"/>
      <c r="H2" s="3" t="s">
        <v>41</v>
      </c>
    </row>
    <row r="3" spans="2:8" ht="15.75">
      <c r="B3" s="22"/>
      <c r="C3" s="47" t="s">
        <v>42</v>
      </c>
      <c r="D3" s="47"/>
      <c r="E3" s="47"/>
      <c r="F3" s="47"/>
      <c r="G3" s="47"/>
      <c r="H3" s="47"/>
    </row>
    <row r="4" spans="2:6" ht="10.5" customHeight="1">
      <c r="B4" s="22"/>
      <c r="C4" s="28"/>
      <c r="D4" s="28"/>
      <c r="E4" s="28"/>
      <c r="F4" s="28"/>
    </row>
    <row r="5" spans="2:8" s="3" customFormat="1" ht="15" customHeight="1">
      <c r="B5" s="23"/>
      <c r="C5" s="24" t="s">
        <v>43</v>
      </c>
      <c r="D5" s="25" t="s">
        <v>45</v>
      </c>
      <c r="E5" s="23"/>
      <c r="F5" s="23"/>
      <c r="G5" s="23"/>
      <c r="H5" s="23"/>
    </row>
    <row r="6" spans="2:8" s="3" customFormat="1" ht="14.25" customHeight="1">
      <c r="B6" s="23"/>
      <c r="C6" s="24" t="s">
        <v>44</v>
      </c>
      <c r="D6" s="25" t="s">
        <v>59</v>
      </c>
      <c r="E6" s="23"/>
      <c r="F6" s="23"/>
      <c r="G6" s="23"/>
      <c r="H6" s="23"/>
    </row>
    <row r="7" spans="2:8" s="3" customFormat="1" ht="11.25" customHeight="1">
      <c r="B7" s="21"/>
      <c r="C7" s="21"/>
      <c r="D7" s="21"/>
      <c r="E7" s="21"/>
      <c r="F7" s="21"/>
      <c r="G7" s="46" t="s">
        <v>47</v>
      </c>
      <c r="H7" s="46"/>
    </row>
    <row r="8" spans="2:8" s="30" customFormat="1" ht="28.5">
      <c r="B8" s="29" t="s">
        <v>40</v>
      </c>
      <c r="C8" s="29" t="s">
        <v>31</v>
      </c>
      <c r="D8" s="29" t="s">
        <v>64</v>
      </c>
      <c r="E8" s="29" t="s">
        <v>33</v>
      </c>
      <c r="F8" s="29" t="s">
        <v>34</v>
      </c>
      <c r="G8" s="29" t="s">
        <v>36</v>
      </c>
      <c r="H8" s="29" t="s">
        <v>35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2:8" ht="12.75">
      <c r="B10" s="26" t="s">
        <v>9</v>
      </c>
      <c r="C10" s="27" t="s">
        <v>0</v>
      </c>
      <c r="D10" s="7"/>
      <c r="E10" s="7"/>
      <c r="F10" s="7"/>
      <c r="G10" s="7"/>
      <c r="H10" s="7"/>
    </row>
    <row r="11" spans="2:8" ht="12.75">
      <c r="B11" s="5">
        <v>1</v>
      </c>
      <c r="C11" s="27" t="s">
        <v>1</v>
      </c>
      <c r="D11" s="11">
        <v>56.47</v>
      </c>
      <c r="E11" s="11">
        <v>39.51</v>
      </c>
      <c r="F11" s="11">
        <v>22.47</v>
      </c>
      <c r="G11" s="11">
        <v>157.31</v>
      </c>
      <c r="H11" s="11">
        <v>137.97</v>
      </c>
    </row>
    <row r="12" spans="2:8" ht="12.75">
      <c r="B12" s="5">
        <v>2</v>
      </c>
      <c r="C12" s="27" t="s">
        <v>2</v>
      </c>
      <c r="D12" s="11">
        <v>189.25</v>
      </c>
      <c r="E12" s="11">
        <v>235.71</v>
      </c>
      <c r="F12" s="11">
        <v>782.62</v>
      </c>
      <c r="G12" s="11">
        <v>368.39</v>
      </c>
      <c r="H12" s="11">
        <v>272.12</v>
      </c>
    </row>
    <row r="13" spans="2:8" ht="12.75">
      <c r="B13" s="5">
        <v>3</v>
      </c>
      <c r="C13" s="27" t="s">
        <v>3</v>
      </c>
      <c r="D13" s="11">
        <v>1756.05</v>
      </c>
      <c r="E13" s="11">
        <v>1746.24</v>
      </c>
      <c r="F13" s="11">
        <v>1749.93</v>
      </c>
      <c r="G13" s="11">
        <v>1756.75</v>
      </c>
      <c r="H13" s="11">
        <v>1748.95</v>
      </c>
    </row>
    <row r="14" spans="2:8" ht="12.75">
      <c r="B14" s="5">
        <v>4</v>
      </c>
      <c r="C14" s="27" t="s">
        <v>4</v>
      </c>
      <c r="D14" s="11">
        <v>472.76</v>
      </c>
      <c r="E14" s="11">
        <v>564.88</v>
      </c>
      <c r="F14" s="11">
        <v>594.79</v>
      </c>
      <c r="G14" s="11">
        <v>654.86</v>
      </c>
      <c r="H14" s="11">
        <v>689.43</v>
      </c>
    </row>
    <row r="15" spans="2:8" ht="12.75">
      <c r="B15" s="5">
        <v>5</v>
      </c>
      <c r="C15" s="27" t="s">
        <v>5</v>
      </c>
      <c r="D15" s="7"/>
      <c r="E15" s="7"/>
      <c r="F15" s="7"/>
      <c r="G15" s="7"/>
      <c r="H15" s="9"/>
    </row>
    <row r="16" spans="2:8" ht="12.75">
      <c r="B16" s="15" t="s">
        <v>10</v>
      </c>
      <c r="C16" s="10" t="s">
        <v>6</v>
      </c>
      <c r="D16" s="11">
        <v>13.52</v>
      </c>
      <c r="E16" s="11">
        <v>15.05</v>
      </c>
      <c r="F16" s="11">
        <v>19.48</v>
      </c>
      <c r="G16" s="11">
        <v>31.08</v>
      </c>
      <c r="H16" s="9">
        <v>5.4</v>
      </c>
    </row>
    <row r="17" spans="2:8" ht="12.75">
      <c r="B17" s="15" t="s">
        <v>11</v>
      </c>
      <c r="C17" s="10" t="s">
        <v>7</v>
      </c>
      <c r="D17" s="11">
        <v>2.04</v>
      </c>
      <c r="E17" s="11">
        <v>4.55</v>
      </c>
      <c r="F17" s="11">
        <v>6.98</v>
      </c>
      <c r="G17" s="11">
        <v>11.72</v>
      </c>
      <c r="H17" s="9">
        <v>7.28</v>
      </c>
    </row>
    <row r="18" spans="2:8" ht="12.75">
      <c r="B18" s="15" t="s">
        <v>12</v>
      </c>
      <c r="C18" s="10" t="s">
        <v>8</v>
      </c>
      <c r="D18" s="11">
        <v>32.87</v>
      </c>
      <c r="E18" s="11">
        <v>25.2</v>
      </c>
      <c r="F18" s="11">
        <v>27.16</v>
      </c>
      <c r="G18" s="11">
        <v>57.01</v>
      </c>
      <c r="H18" s="9">
        <v>39.51</v>
      </c>
    </row>
    <row r="19" spans="2:8" ht="12.75">
      <c r="B19" s="16" t="s">
        <v>13</v>
      </c>
      <c r="C19" s="10" t="s">
        <v>48</v>
      </c>
      <c r="D19" s="11">
        <v>23.63</v>
      </c>
      <c r="E19" s="11">
        <v>22.27</v>
      </c>
      <c r="F19" s="11">
        <v>39.34</v>
      </c>
      <c r="G19" s="11">
        <v>36.99</v>
      </c>
      <c r="H19" s="9">
        <v>20.08</v>
      </c>
    </row>
    <row r="20" spans="2:8" ht="12.75">
      <c r="B20" s="16" t="s">
        <v>14</v>
      </c>
      <c r="C20" s="10" t="s">
        <v>49</v>
      </c>
      <c r="D20" s="11">
        <v>7.11</v>
      </c>
      <c r="E20" s="11">
        <v>0.44</v>
      </c>
      <c r="F20" s="11">
        <v>0.41</v>
      </c>
      <c r="G20" s="11">
        <v>11.23</v>
      </c>
      <c r="H20" s="9">
        <v>18.58</v>
      </c>
    </row>
    <row r="21" spans="2:8" ht="12.75">
      <c r="B21" s="16" t="s">
        <v>15</v>
      </c>
      <c r="C21" s="10" t="s">
        <v>50</v>
      </c>
      <c r="D21" s="11">
        <v>0</v>
      </c>
      <c r="E21" s="11">
        <v>0</v>
      </c>
      <c r="F21" s="11">
        <v>0</v>
      </c>
      <c r="G21" s="11">
        <v>0</v>
      </c>
      <c r="H21" s="9">
        <v>0</v>
      </c>
    </row>
    <row r="22" spans="2:8" ht="12.75">
      <c r="B22" s="16" t="s">
        <v>16</v>
      </c>
      <c r="C22" s="10" t="s">
        <v>51</v>
      </c>
      <c r="D22" s="11"/>
      <c r="E22" s="11">
        <v>0</v>
      </c>
      <c r="F22" s="11">
        <v>0</v>
      </c>
      <c r="G22" s="11">
        <v>0</v>
      </c>
      <c r="H22" s="9">
        <v>0</v>
      </c>
    </row>
    <row r="23" spans="2:8" ht="12.75">
      <c r="B23" s="16" t="s">
        <v>17</v>
      </c>
      <c r="C23" s="10" t="s">
        <v>52</v>
      </c>
      <c r="D23" s="11">
        <v>1.02</v>
      </c>
      <c r="E23" s="11">
        <v>0.47</v>
      </c>
      <c r="F23" s="11">
        <v>0.41</v>
      </c>
      <c r="G23" s="11">
        <v>1.11</v>
      </c>
      <c r="H23" s="9">
        <v>0.26</v>
      </c>
    </row>
    <row r="24" spans="2:8" ht="12.75">
      <c r="B24" s="17"/>
      <c r="C24" s="6" t="s">
        <v>18</v>
      </c>
      <c r="D24" s="8">
        <f>SUM(D16:D23)</f>
        <v>80.18999999999998</v>
      </c>
      <c r="E24" s="8">
        <f>SUM(E16:E23)</f>
        <v>67.97999999999999</v>
      </c>
      <c r="F24" s="8">
        <f>SUM(F16:F23)</f>
        <v>93.78</v>
      </c>
      <c r="G24" s="8">
        <f>SUM(G16:G23)</f>
        <v>149.14000000000001</v>
      </c>
      <c r="H24" s="8">
        <f>SUM(H16:H23)</f>
        <v>91.11</v>
      </c>
    </row>
    <row r="25" spans="2:8" ht="12.75">
      <c r="B25" s="17">
        <v>6</v>
      </c>
      <c r="C25" s="6" t="s">
        <v>19</v>
      </c>
      <c r="D25" s="7"/>
      <c r="E25" s="7"/>
      <c r="F25" s="7"/>
      <c r="G25" s="7"/>
      <c r="H25" s="9"/>
    </row>
    <row r="26" spans="2:8" ht="12.75">
      <c r="B26" s="16" t="s">
        <v>10</v>
      </c>
      <c r="C26" s="10" t="s">
        <v>20</v>
      </c>
      <c r="D26" s="11">
        <f>1057.04-5.4-1</f>
        <v>1050.6399999999999</v>
      </c>
      <c r="E26" s="11">
        <v>932.34</v>
      </c>
      <c r="F26" s="11">
        <f>985.9-10.07</f>
        <v>975.8299999999999</v>
      </c>
      <c r="G26" s="11">
        <f>1680.77-8.77</f>
        <v>1672</v>
      </c>
      <c r="H26" s="9">
        <v>1121.37</v>
      </c>
    </row>
    <row r="27" spans="2:8" ht="12.75">
      <c r="B27" s="16" t="s">
        <v>11</v>
      </c>
      <c r="C27" s="10" t="s">
        <v>21</v>
      </c>
      <c r="D27" s="11">
        <v>208.97</v>
      </c>
      <c r="E27" s="11">
        <v>185.36</v>
      </c>
      <c r="F27" s="11">
        <v>217.54</v>
      </c>
      <c r="G27" s="11">
        <v>239.56</v>
      </c>
      <c r="H27" s="9">
        <v>255.97</v>
      </c>
    </row>
    <row r="28" spans="2:8" ht="12.75">
      <c r="B28" s="16" t="s">
        <v>12</v>
      </c>
      <c r="C28" s="10" t="s">
        <v>22</v>
      </c>
      <c r="D28" s="11">
        <v>19.04</v>
      </c>
      <c r="E28" s="11">
        <v>19.27</v>
      </c>
      <c r="F28" s="11">
        <v>18.62</v>
      </c>
      <c r="G28" s="11">
        <v>85.21</v>
      </c>
      <c r="H28" s="9">
        <v>65.52</v>
      </c>
    </row>
    <row r="29" spans="2:8" ht="12.75">
      <c r="B29" s="16" t="s">
        <v>13</v>
      </c>
      <c r="C29" s="10" t="s">
        <v>53</v>
      </c>
      <c r="D29" s="11">
        <v>5.4</v>
      </c>
      <c r="E29" s="11">
        <v>0</v>
      </c>
      <c r="F29" s="11">
        <v>10.07</v>
      </c>
      <c r="G29" s="11">
        <v>8.77</v>
      </c>
      <c r="H29" s="9">
        <v>0</v>
      </c>
    </row>
    <row r="30" spans="2:8" ht="12.75">
      <c r="B30" s="16" t="s">
        <v>14</v>
      </c>
      <c r="C30" s="10" t="s">
        <v>23</v>
      </c>
      <c r="D30" s="11">
        <v>1</v>
      </c>
      <c r="E30" s="11">
        <v>0</v>
      </c>
      <c r="F30" s="11">
        <v>0</v>
      </c>
      <c r="G30" s="11">
        <v>0</v>
      </c>
      <c r="H30" s="9">
        <v>0</v>
      </c>
    </row>
    <row r="31" spans="2:8" ht="12.75">
      <c r="B31" s="17"/>
      <c r="C31" s="6" t="s">
        <v>24</v>
      </c>
      <c r="D31" s="8">
        <f>SUM(D26:D30)</f>
        <v>1285.05</v>
      </c>
      <c r="E31" s="8">
        <f>SUM(E26:E30)</f>
        <v>1136.97</v>
      </c>
      <c r="F31" s="8">
        <f>SUM(F26:F30)</f>
        <v>1222.0599999999997</v>
      </c>
      <c r="G31" s="8">
        <f>SUM(G26:G30)</f>
        <v>2005.54</v>
      </c>
      <c r="H31" s="8">
        <f>SUM(H26:H30)</f>
        <v>1442.86</v>
      </c>
    </row>
    <row r="32" spans="2:8" ht="12.75">
      <c r="B32" s="17">
        <v>7</v>
      </c>
      <c r="C32" s="12" t="s">
        <v>25</v>
      </c>
      <c r="D32" s="11">
        <v>0</v>
      </c>
      <c r="E32" s="11">
        <v>0</v>
      </c>
      <c r="F32" s="11">
        <v>0</v>
      </c>
      <c r="G32" s="11">
        <v>0</v>
      </c>
      <c r="H32" s="9">
        <v>0</v>
      </c>
    </row>
    <row r="33" spans="2:8" ht="12.75">
      <c r="B33" s="17">
        <v>8</v>
      </c>
      <c r="C33" s="12" t="s">
        <v>26</v>
      </c>
      <c r="D33" s="11">
        <v>0</v>
      </c>
      <c r="E33" s="11">
        <v>0</v>
      </c>
      <c r="F33" s="11">
        <v>0</v>
      </c>
      <c r="G33" s="11">
        <v>0</v>
      </c>
      <c r="H33" s="9">
        <v>0</v>
      </c>
    </row>
    <row r="34" spans="2:8" ht="12.75">
      <c r="B34" s="17">
        <v>9</v>
      </c>
      <c r="C34" s="12" t="s">
        <v>27</v>
      </c>
      <c r="D34" s="11">
        <v>630.89</v>
      </c>
      <c r="E34" s="11">
        <v>609.68</v>
      </c>
      <c r="F34" s="11">
        <v>546.12</v>
      </c>
      <c r="G34" s="11">
        <v>0</v>
      </c>
      <c r="H34" s="13">
        <v>578.13</v>
      </c>
    </row>
    <row r="35" spans="2:8" ht="12.75">
      <c r="B35" s="17">
        <v>10</v>
      </c>
      <c r="C35" s="27" t="s">
        <v>54</v>
      </c>
      <c r="D35" s="9">
        <v>68.08</v>
      </c>
      <c r="E35" s="9">
        <v>1502.72</v>
      </c>
      <c r="F35" s="9">
        <v>26.12</v>
      </c>
      <c r="G35" s="9">
        <v>225.49</v>
      </c>
      <c r="H35" s="9">
        <v>68.77</v>
      </c>
    </row>
    <row r="36" spans="2:8" ht="12.75">
      <c r="B36" s="17">
        <v>11</v>
      </c>
      <c r="C36" s="6" t="s">
        <v>29</v>
      </c>
      <c r="D36" s="8">
        <f>D11+D12+D13+D14+D24+D31+D34+D35</f>
        <v>4538.74</v>
      </c>
      <c r="E36" s="8">
        <f>E11+E12+E13+E14+E24+E31+E34+E35</f>
        <v>5903.6900000000005</v>
      </c>
      <c r="F36" s="8">
        <f>F11+F12+F13+F14+F24+F31+F34+F35</f>
        <v>5037.889999999999</v>
      </c>
      <c r="G36" s="8">
        <f>G11+G12+G13+G14+G24+G31+G34+G35</f>
        <v>5317.48</v>
      </c>
      <c r="H36" s="8">
        <f>H11+H12+H13+H14+H24+H31+H34+H35</f>
        <v>5029.34</v>
      </c>
    </row>
    <row r="37" spans="2:8" ht="12.75">
      <c r="B37" s="17">
        <v>12</v>
      </c>
      <c r="C37" s="27" t="s">
        <v>55</v>
      </c>
      <c r="D37" s="9">
        <v>25.17</v>
      </c>
      <c r="E37" s="9">
        <v>15.72</v>
      </c>
      <c r="F37" s="9">
        <v>23.6</v>
      </c>
      <c r="G37" s="9">
        <v>30.2</v>
      </c>
      <c r="H37" s="9">
        <v>13.56</v>
      </c>
    </row>
    <row r="38" spans="2:8" ht="12.75">
      <c r="B38" s="17">
        <v>13</v>
      </c>
      <c r="C38" s="6" t="s">
        <v>28</v>
      </c>
      <c r="D38" s="8">
        <f>D36-D37</f>
        <v>4513.57</v>
      </c>
      <c r="E38" s="8">
        <f>E36-E37</f>
        <v>5887.97</v>
      </c>
      <c r="F38" s="8">
        <f>F36-F37</f>
        <v>5014.289999999999</v>
      </c>
      <c r="G38" s="8">
        <f>G36-G37</f>
        <v>5287.28</v>
      </c>
      <c r="H38" s="8">
        <f>H36-H37</f>
        <v>5015.78</v>
      </c>
    </row>
    <row r="39" spans="2:8" ht="12.75">
      <c r="B39" s="5"/>
      <c r="C39" s="12"/>
      <c r="D39" s="7"/>
      <c r="E39" s="7"/>
      <c r="F39" s="7"/>
      <c r="G39" s="7"/>
      <c r="H39" s="7"/>
    </row>
    <row r="40" spans="2:8" s="4" customFormat="1" ht="12.75">
      <c r="B40" s="43" t="s">
        <v>30</v>
      </c>
      <c r="C40" s="44"/>
      <c r="D40" s="14">
        <v>3</v>
      </c>
      <c r="E40" s="14">
        <v>0</v>
      </c>
      <c r="F40" s="14">
        <v>1</v>
      </c>
      <c r="G40" s="14">
        <v>1</v>
      </c>
      <c r="H40" s="14">
        <v>0</v>
      </c>
    </row>
    <row r="41" spans="2:3" ht="12.75">
      <c r="B41" s="1"/>
      <c r="C41" s="2"/>
    </row>
    <row r="42" spans="2:3" ht="12.75">
      <c r="B42" s="45" t="s">
        <v>37</v>
      </c>
      <c r="C42" s="45"/>
    </row>
    <row r="43" spans="2:8" ht="24.75" customHeight="1">
      <c r="B43" s="18">
        <v>1</v>
      </c>
      <c r="C43" s="41" t="s">
        <v>39</v>
      </c>
      <c r="D43" s="41"/>
      <c r="E43" s="41"/>
      <c r="F43" s="41"/>
      <c r="G43" s="41"/>
      <c r="H43" s="41"/>
    </row>
    <row r="44" spans="2:8" ht="25.5" customHeight="1">
      <c r="B44" s="19">
        <v>2</v>
      </c>
      <c r="C44" s="41" t="s">
        <v>73</v>
      </c>
      <c r="D44" s="41"/>
      <c r="E44" s="41"/>
      <c r="F44" s="41"/>
      <c r="G44" s="41"/>
      <c r="H44" s="41"/>
    </row>
    <row r="45" spans="2:8" ht="24.75" customHeight="1">
      <c r="B45" s="38" t="s">
        <v>65</v>
      </c>
      <c r="C45" s="40" t="s">
        <v>68</v>
      </c>
      <c r="D45" s="40"/>
      <c r="E45" s="40"/>
      <c r="F45" s="40"/>
      <c r="G45" s="40"/>
      <c r="H45" s="40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3" ht="12.75">
      <c r="B50" s="1"/>
      <c r="C50" s="2"/>
    </row>
    <row r="51" spans="2:3" ht="12.75">
      <c r="B51" s="1"/>
      <c r="C51" s="2"/>
    </row>
    <row r="52" spans="2:3" ht="12.75">
      <c r="B52" s="1"/>
      <c r="C52" s="2"/>
    </row>
    <row r="53" spans="2:3" ht="12.75">
      <c r="B53" s="1"/>
      <c r="C53" s="2"/>
    </row>
    <row r="54" spans="2:3" ht="12.75">
      <c r="B54" s="1"/>
      <c r="C54" s="2"/>
    </row>
    <row r="55" spans="2:3" ht="12.75">
      <c r="B55" s="1"/>
      <c r="C55" s="2"/>
    </row>
    <row r="56" spans="2:3" ht="12.75">
      <c r="B56" s="1"/>
      <c r="C56" s="2"/>
    </row>
    <row r="57" spans="2:3" ht="12.75">
      <c r="B57" s="1"/>
      <c r="C57" s="2"/>
    </row>
    <row r="58" spans="2:3" ht="12.75">
      <c r="B58" s="1"/>
      <c r="C58" s="2"/>
    </row>
    <row r="59" spans="2:3" ht="12.75">
      <c r="B59" s="1"/>
      <c r="C59" s="2"/>
    </row>
    <row r="60" spans="2:3" ht="12.75">
      <c r="B60" s="1"/>
      <c r="C60" s="2"/>
    </row>
    <row r="61" spans="2:3" ht="12.75">
      <c r="B61" s="1"/>
      <c r="C61" s="2"/>
    </row>
    <row r="62" spans="2:3" ht="12.75">
      <c r="B62" s="1"/>
      <c r="C62" s="2"/>
    </row>
    <row r="63" spans="2:3" ht="12.75">
      <c r="B63" s="1"/>
      <c r="C63" s="2"/>
    </row>
    <row r="64" spans="2:3" ht="12.75">
      <c r="B64" s="1"/>
      <c r="C64" s="2"/>
    </row>
    <row r="65" spans="2:3" ht="12.75">
      <c r="B65" s="1"/>
      <c r="C65" s="2"/>
    </row>
    <row r="66" spans="2:3" ht="12.75">
      <c r="B66" s="1"/>
      <c r="C66" s="2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</sheetData>
  <mergeCells count="8">
    <mergeCell ref="C45:H45"/>
    <mergeCell ref="C43:H43"/>
    <mergeCell ref="C44:H44"/>
    <mergeCell ref="B1:D1"/>
    <mergeCell ref="B40:C40"/>
    <mergeCell ref="B42:C42"/>
    <mergeCell ref="C3:H3"/>
    <mergeCell ref="G7:H7"/>
  </mergeCells>
  <printOptions/>
  <pageMargins left="0.4" right="0.4" top="0.53" bottom="1" header="0.5" footer="0.5"/>
  <pageSetup fitToHeight="1" fitToWidth="1" horizontalDpi="300" verticalDpi="3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9"/>
  <sheetViews>
    <sheetView tabSelected="1" view="pageBreakPreview" zoomScaleSheetLayoutView="100" workbookViewId="0" topLeftCell="A1">
      <selection activeCell="E20" sqref="E20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31.8515625" style="0" bestFit="1" customWidth="1"/>
    <col min="4" max="8" width="12.8515625" style="0" customWidth="1"/>
  </cols>
  <sheetData>
    <row r="1" spans="2:4" ht="10.5" customHeight="1">
      <c r="B1" s="42"/>
      <c r="C1" s="42"/>
      <c r="D1" s="42"/>
    </row>
    <row r="2" spans="2:8" ht="13.5" customHeight="1">
      <c r="B2" s="22"/>
      <c r="C2" s="22"/>
      <c r="D2" s="22"/>
      <c r="H2" s="3" t="s">
        <v>41</v>
      </c>
    </row>
    <row r="3" spans="2:8" ht="15.75">
      <c r="B3" s="22"/>
      <c r="C3" s="47" t="s">
        <v>42</v>
      </c>
      <c r="D3" s="47"/>
      <c r="E3" s="47"/>
      <c r="F3" s="47"/>
      <c r="G3" s="47"/>
      <c r="H3" s="47"/>
    </row>
    <row r="4" spans="2:6" ht="10.5" customHeight="1">
      <c r="B4" s="22"/>
      <c r="C4" s="28"/>
      <c r="D4" s="28"/>
      <c r="E4" s="28"/>
      <c r="F4" s="28"/>
    </row>
    <row r="5" spans="2:8" s="3" customFormat="1" ht="15" customHeight="1">
      <c r="B5" s="23"/>
      <c r="C5" s="24" t="s">
        <v>43</v>
      </c>
      <c r="D5" s="25" t="s">
        <v>45</v>
      </c>
      <c r="E5" s="23"/>
      <c r="F5" s="23"/>
      <c r="G5" s="23"/>
      <c r="H5" s="23"/>
    </row>
    <row r="6" spans="2:8" s="3" customFormat="1" ht="14.25" customHeight="1">
      <c r="B6" s="23"/>
      <c r="C6" s="24" t="s">
        <v>44</v>
      </c>
      <c r="D6" s="25" t="s">
        <v>60</v>
      </c>
      <c r="E6" s="23"/>
      <c r="F6" s="23"/>
      <c r="G6" s="23"/>
      <c r="H6" s="23"/>
    </row>
    <row r="7" spans="2:8" s="3" customFormat="1" ht="11.25" customHeight="1">
      <c r="B7" s="21"/>
      <c r="C7" s="21"/>
      <c r="D7" s="21"/>
      <c r="E7" s="21"/>
      <c r="F7" s="21"/>
      <c r="G7" s="46" t="s">
        <v>47</v>
      </c>
      <c r="H7" s="46"/>
    </row>
    <row r="8" spans="2:8" s="30" customFormat="1" ht="28.5">
      <c r="B8" s="29" t="s">
        <v>40</v>
      </c>
      <c r="C8" s="29" t="s">
        <v>31</v>
      </c>
      <c r="D8" s="29" t="s">
        <v>32</v>
      </c>
      <c r="E8" s="29" t="s">
        <v>33</v>
      </c>
      <c r="F8" s="29" t="s">
        <v>34</v>
      </c>
      <c r="G8" s="29" t="s">
        <v>36</v>
      </c>
      <c r="H8" s="29" t="s">
        <v>35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2:8" ht="12.75">
      <c r="B10" s="26" t="s">
        <v>9</v>
      </c>
      <c r="C10" s="27" t="s">
        <v>0</v>
      </c>
      <c r="D10" s="7"/>
      <c r="E10" s="7"/>
      <c r="F10" s="7"/>
      <c r="G10" s="7"/>
      <c r="H10" s="7"/>
    </row>
    <row r="11" spans="2:8" ht="12.75">
      <c r="B11" s="5">
        <v>1</v>
      </c>
      <c r="C11" s="27" t="s">
        <v>1</v>
      </c>
      <c r="D11" s="8"/>
      <c r="E11" s="11">
        <v>0</v>
      </c>
      <c r="F11" s="11">
        <v>0.92</v>
      </c>
      <c r="G11" s="11">
        <v>13.78</v>
      </c>
      <c r="H11" s="11">
        <v>41.37</v>
      </c>
    </row>
    <row r="12" spans="2:8" ht="12.75">
      <c r="B12" s="5">
        <v>2</v>
      </c>
      <c r="C12" s="27" t="s">
        <v>2</v>
      </c>
      <c r="D12" s="8"/>
      <c r="E12" s="11">
        <v>31.86</v>
      </c>
      <c r="F12" s="11">
        <v>163.72</v>
      </c>
      <c r="G12" s="11">
        <v>302.48</v>
      </c>
      <c r="H12" s="11">
        <v>477.34</v>
      </c>
    </row>
    <row r="13" spans="2:8" ht="12.75">
      <c r="B13" s="5">
        <v>3</v>
      </c>
      <c r="C13" s="27" t="s">
        <v>3</v>
      </c>
      <c r="D13" s="8"/>
      <c r="E13" s="11">
        <v>405.13</v>
      </c>
      <c r="F13" s="11">
        <v>1004.16</v>
      </c>
      <c r="G13" s="11">
        <v>1029.3</v>
      </c>
      <c r="H13" s="11">
        <v>1024.88</v>
      </c>
    </row>
    <row r="14" spans="2:8" ht="12.75">
      <c r="B14" s="5">
        <v>4</v>
      </c>
      <c r="C14" s="27" t="s">
        <v>4</v>
      </c>
      <c r="D14" s="8"/>
      <c r="E14" s="11">
        <v>22.69</v>
      </c>
      <c r="F14" s="11">
        <v>178.93</v>
      </c>
      <c r="G14" s="11">
        <v>210.39</v>
      </c>
      <c r="H14" s="11">
        <v>230.41</v>
      </c>
    </row>
    <row r="15" spans="2:8" ht="12.75">
      <c r="B15" s="5">
        <v>5</v>
      </c>
      <c r="C15" s="27" t="s">
        <v>5</v>
      </c>
      <c r="D15" s="7"/>
      <c r="E15" s="7"/>
      <c r="F15" s="7"/>
      <c r="G15" s="7"/>
      <c r="H15" s="9"/>
    </row>
    <row r="16" spans="2:8" ht="12.75">
      <c r="B16" s="15" t="s">
        <v>10</v>
      </c>
      <c r="C16" s="10" t="s">
        <v>6</v>
      </c>
      <c r="D16" s="11"/>
      <c r="E16" s="11">
        <v>2.18</v>
      </c>
      <c r="F16" s="11">
        <v>11.66</v>
      </c>
      <c r="G16" s="11">
        <v>52.75</v>
      </c>
      <c r="H16" s="9">
        <v>26.58</v>
      </c>
    </row>
    <row r="17" spans="2:8" ht="12.75">
      <c r="B17" s="15" t="s">
        <v>11</v>
      </c>
      <c r="C17" s="10" t="s">
        <v>7</v>
      </c>
      <c r="D17" s="11"/>
      <c r="E17" s="11">
        <v>9.77</v>
      </c>
      <c r="F17" s="11">
        <v>100.32</v>
      </c>
      <c r="G17" s="11">
        <v>121.21</v>
      </c>
      <c r="H17" s="9">
        <v>126.04</v>
      </c>
    </row>
    <row r="18" spans="2:8" ht="12.75">
      <c r="B18" s="15" t="s">
        <v>12</v>
      </c>
      <c r="C18" s="10" t="s">
        <v>8</v>
      </c>
      <c r="D18" s="11"/>
      <c r="E18" s="11">
        <v>11.23</v>
      </c>
      <c r="F18" s="11">
        <v>42.76</v>
      </c>
      <c r="G18" s="11">
        <v>38.11</v>
      </c>
      <c r="H18" s="9">
        <v>37.14</v>
      </c>
    </row>
    <row r="19" spans="2:8" ht="12.75">
      <c r="B19" s="16" t="s">
        <v>13</v>
      </c>
      <c r="C19" s="10" t="s">
        <v>48</v>
      </c>
      <c r="D19" s="11"/>
      <c r="E19" s="11">
        <v>4.5</v>
      </c>
      <c r="F19" s="11">
        <v>11.76</v>
      </c>
      <c r="G19" s="11">
        <v>30.49</v>
      </c>
      <c r="H19" s="9">
        <v>33.55</v>
      </c>
    </row>
    <row r="20" spans="2:8" ht="12.75">
      <c r="B20" s="16" t="s">
        <v>14</v>
      </c>
      <c r="C20" s="10" t="s">
        <v>49</v>
      </c>
      <c r="D20" s="11"/>
      <c r="E20" s="11">
        <v>0.7</v>
      </c>
      <c r="F20" s="11">
        <v>12.69</v>
      </c>
      <c r="G20" s="11">
        <v>12.49</v>
      </c>
      <c r="H20" s="9">
        <v>12.63</v>
      </c>
    </row>
    <row r="21" spans="2:8" ht="12.75">
      <c r="B21" s="16" t="s">
        <v>15</v>
      </c>
      <c r="C21" s="10" t="s">
        <v>50</v>
      </c>
      <c r="D21" s="11"/>
      <c r="E21" s="11">
        <v>0</v>
      </c>
      <c r="F21" s="11">
        <v>0</v>
      </c>
      <c r="G21" s="11">
        <v>0</v>
      </c>
      <c r="H21" s="9">
        <v>0</v>
      </c>
    </row>
    <row r="22" spans="2:8" ht="12.75">
      <c r="B22" s="16" t="s">
        <v>16</v>
      </c>
      <c r="C22" s="10" t="s">
        <v>51</v>
      </c>
      <c r="D22" s="11"/>
      <c r="E22" s="11">
        <v>0</v>
      </c>
      <c r="F22" s="11">
        <v>0</v>
      </c>
      <c r="G22" s="11">
        <v>0</v>
      </c>
      <c r="H22" s="9">
        <v>0</v>
      </c>
    </row>
    <row r="23" spans="2:8" ht="12.75">
      <c r="B23" s="16" t="s">
        <v>17</v>
      </c>
      <c r="C23" s="10" t="s">
        <v>52</v>
      </c>
      <c r="D23" s="11"/>
      <c r="E23" s="11">
        <v>0.87</v>
      </c>
      <c r="F23" s="11">
        <v>0.9</v>
      </c>
      <c r="G23" s="11">
        <v>1.18</v>
      </c>
      <c r="H23" s="9">
        <v>0</v>
      </c>
    </row>
    <row r="24" spans="2:8" ht="12.75">
      <c r="B24" s="17"/>
      <c r="C24" s="6" t="s">
        <v>18</v>
      </c>
      <c r="D24" s="8"/>
      <c r="E24" s="8">
        <f>SUM(E16:E23)</f>
        <v>29.25</v>
      </c>
      <c r="F24" s="8">
        <f>SUM(F16:F23)</f>
        <v>180.08999999999997</v>
      </c>
      <c r="G24" s="8">
        <f>SUM(G16:G23)</f>
        <v>256.23</v>
      </c>
      <c r="H24" s="8">
        <f>SUM(H16:H23)</f>
        <v>235.94</v>
      </c>
    </row>
    <row r="25" spans="2:8" ht="12.75">
      <c r="B25" s="17">
        <v>6</v>
      </c>
      <c r="C25" s="6" t="s">
        <v>19</v>
      </c>
      <c r="D25" s="7"/>
      <c r="E25" s="7"/>
      <c r="F25" s="7"/>
      <c r="G25" s="7"/>
      <c r="H25" s="9"/>
    </row>
    <row r="26" spans="2:8" ht="12.75">
      <c r="B26" s="16" t="s">
        <v>10</v>
      </c>
      <c r="C26" s="10" t="s">
        <v>20</v>
      </c>
      <c r="D26" s="11"/>
      <c r="E26" s="11">
        <v>590.91</v>
      </c>
      <c r="F26" s="11">
        <f>2197.82-303.95</f>
        <v>1893.8700000000001</v>
      </c>
      <c r="G26" s="11">
        <f>2085.01-7.81</f>
        <v>2077.2000000000003</v>
      </c>
      <c r="H26" s="9">
        <v>1529.82</v>
      </c>
    </row>
    <row r="27" spans="2:8" ht="12.75">
      <c r="B27" s="16" t="s">
        <v>11</v>
      </c>
      <c r="C27" s="10" t="s">
        <v>21</v>
      </c>
      <c r="D27" s="11"/>
      <c r="E27" s="11">
        <v>105.6</v>
      </c>
      <c r="F27" s="11">
        <v>364.46</v>
      </c>
      <c r="G27" s="11">
        <v>236.96</v>
      </c>
      <c r="H27" s="9">
        <v>276.95</v>
      </c>
    </row>
    <row r="28" spans="2:8" ht="12.75">
      <c r="B28" s="16" t="s">
        <v>12</v>
      </c>
      <c r="C28" s="10" t="s">
        <v>22</v>
      </c>
      <c r="D28" s="11"/>
      <c r="E28" s="11">
        <v>16.19</v>
      </c>
      <c r="F28" s="11">
        <v>33.78</v>
      </c>
      <c r="G28" s="11">
        <v>127.6</v>
      </c>
      <c r="H28" s="9">
        <v>96.08</v>
      </c>
    </row>
    <row r="29" spans="2:8" ht="12.75">
      <c r="B29" s="16" t="s">
        <v>13</v>
      </c>
      <c r="C29" s="10" t="s">
        <v>53</v>
      </c>
      <c r="D29" s="11"/>
      <c r="E29" s="11">
        <v>0</v>
      </c>
      <c r="F29" s="11">
        <v>303.95</v>
      </c>
      <c r="G29" s="11">
        <v>7.81</v>
      </c>
      <c r="H29" s="9">
        <v>0</v>
      </c>
    </row>
    <row r="30" spans="2:8" ht="12.75">
      <c r="B30" s="16" t="s">
        <v>14</v>
      </c>
      <c r="C30" s="10" t="s">
        <v>23</v>
      </c>
      <c r="D30" s="11"/>
      <c r="E30" s="11">
        <v>0</v>
      </c>
      <c r="F30" s="11">
        <v>0</v>
      </c>
      <c r="G30" s="11">
        <v>0</v>
      </c>
      <c r="H30" s="9">
        <v>0</v>
      </c>
    </row>
    <row r="31" spans="2:8" ht="12.75">
      <c r="B31" s="17"/>
      <c r="C31" s="6" t="s">
        <v>24</v>
      </c>
      <c r="D31" s="8"/>
      <c r="E31" s="8">
        <f>SUM(E26:E30)</f>
        <v>712.7</v>
      </c>
      <c r="F31" s="8">
        <f>SUM(F26:F29)</f>
        <v>2596.06</v>
      </c>
      <c r="G31" s="8">
        <f>SUM(G26:G30)</f>
        <v>2449.57</v>
      </c>
      <c r="H31" s="8">
        <f>SUM(H26:H30)</f>
        <v>1902.85</v>
      </c>
    </row>
    <row r="32" spans="2:8" ht="12.75">
      <c r="B32" s="17">
        <v>7</v>
      </c>
      <c r="C32" s="12" t="s">
        <v>25</v>
      </c>
      <c r="D32" s="11"/>
      <c r="E32" s="11">
        <v>0</v>
      </c>
      <c r="F32" s="11">
        <v>0</v>
      </c>
      <c r="G32" s="11">
        <v>0</v>
      </c>
      <c r="H32" s="9">
        <v>0</v>
      </c>
    </row>
    <row r="33" spans="2:8" ht="12.75">
      <c r="B33" s="17">
        <v>8</v>
      </c>
      <c r="C33" s="12" t="s">
        <v>26</v>
      </c>
      <c r="D33" s="11"/>
      <c r="E33" s="11">
        <v>0</v>
      </c>
      <c r="F33" s="11">
        <v>0</v>
      </c>
      <c r="G33" s="11">
        <v>0</v>
      </c>
      <c r="H33" s="9">
        <v>0</v>
      </c>
    </row>
    <row r="34" spans="2:8" ht="12.75">
      <c r="B34" s="17">
        <v>9</v>
      </c>
      <c r="C34" s="12" t="s">
        <v>27</v>
      </c>
      <c r="D34" s="11"/>
      <c r="E34" s="11">
        <v>34.48</v>
      </c>
      <c r="F34" s="11">
        <v>271.9</v>
      </c>
      <c r="G34" s="11">
        <v>0</v>
      </c>
      <c r="H34" s="13">
        <v>472.29</v>
      </c>
    </row>
    <row r="35" spans="2:8" ht="12.75">
      <c r="B35" s="17">
        <v>10</v>
      </c>
      <c r="C35" s="27" t="s">
        <v>54</v>
      </c>
      <c r="D35" s="9"/>
      <c r="E35" s="9">
        <v>74.3</v>
      </c>
      <c r="F35" s="9">
        <v>231.58</v>
      </c>
      <c r="G35" s="9">
        <v>142.35</v>
      </c>
      <c r="H35" s="9">
        <v>173.4</v>
      </c>
    </row>
    <row r="36" spans="2:8" ht="12.75">
      <c r="B36" s="17">
        <v>11</v>
      </c>
      <c r="C36" s="6" t="s">
        <v>29</v>
      </c>
      <c r="D36" s="8"/>
      <c r="E36" s="8">
        <f>E11+E12+E13+E14+E24+E31+E34+E35</f>
        <v>1310.41</v>
      </c>
      <c r="F36" s="8">
        <f>F11+F12+F13+F14+F24+F31+F34+F35</f>
        <v>4627.36</v>
      </c>
      <c r="G36" s="8">
        <f>G11+G12+G13+G14+G24+G31+G34+G35</f>
        <v>4404.1</v>
      </c>
      <c r="H36" s="8">
        <f>H11+H12+H13+H14+H24+H31+H34+H35</f>
        <v>4558.48</v>
      </c>
    </row>
    <row r="37" spans="2:8" ht="12.75">
      <c r="B37" s="17">
        <v>12</v>
      </c>
      <c r="C37" s="27" t="s">
        <v>55</v>
      </c>
      <c r="D37" s="9"/>
      <c r="E37" s="9">
        <v>4.92</v>
      </c>
      <c r="F37" s="9">
        <v>35.29</v>
      </c>
      <c r="G37" s="9">
        <v>27.45</v>
      </c>
      <c r="H37" s="9">
        <v>40.48</v>
      </c>
    </row>
    <row r="38" spans="2:8" ht="12.75">
      <c r="B38" s="17">
        <v>13</v>
      </c>
      <c r="C38" s="6" t="s">
        <v>28</v>
      </c>
      <c r="D38" s="8"/>
      <c r="E38" s="8">
        <f>E36-E37</f>
        <v>1305.49</v>
      </c>
      <c r="F38" s="8">
        <f>F36-F37</f>
        <v>4592.07</v>
      </c>
      <c r="G38" s="8">
        <f>G36-G37</f>
        <v>4376.650000000001</v>
      </c>
      <c r="H38" s="8">
        <f>H36-H37</f>
        <v>4518</v>
      </c>
    </row>
    <row r="39" spans="2:8" ht="12.75">
      <c r="B39" s="5"/>
      <c r="C39" s="12"/>
      <c r="D39" s="7"/>
      <c r="E39" s="7"/>
      <c r="F39" s="7"/>
      <c r="G39" s="7"/>
      <c r="H39" s="7"/>
    </row>
    <row r="40" spans="2:8" s="4" customFormat="1" ht="12.75">
      <c r="B40" s="43" t="s">
        <v>30</v>
      </c>
      <c r="C40" s="44"/>
      <c r="D40" s="14">
        <v>0</v>
      </c>
      <c r="E40" s="14">
        <v>8</v>
      </c>
      <c r="F40" s="14">
        <v>43</v>
      </c>
      <c r="G40" s="14">
        <v>1</v>
      </c>
      <c r="H40" s="14">
        <v>0</v>
      </c>
    </row>
    <row r="41" spans="2:3" ht="12.75">
      <c r="B41" s="1"/>
      <c r="C41" s="2"/>
    </row>
    <row r="42" spans="2:3" ht="12.75">
      <c r="B42" s="45" t="s">
        <v>37</v>
      </c>
      <c r="C42" s="45"/>
    </row>
    <row r="43" spans="2:8" ht="24" customHeight="1">
      <c r="B43" s="18">
        <v>1</v>
      </c>
      <c r="C43" s="41" t="s">
        <v>39</v>
      </c>
      <c r="D43" s="41"/>
      <c r="E43" s="41"/>
      <c r="F43" s="41"/>
      <c r="G43" s="41"/>
      <c r="H43" s="41"/>
    </row>
    <row r="44" spans="2:8" ht="24.75" customHeight="1">
      <c r="B44" s="39">
        <v>2</v>
      </c>
      <c r="C44" s="41" t="s">
        <v>74</v>
      </c>
      <c r="D44" s="41"/>
      <c r="E44" s="41"/>
      <c r="F44" s="41"/>
      <c r="G44" s="41"/>
      <c r="H44" s="41"/>
    </row>
    <row r="45" spans="2:8" ht="28.5" customHeight="1">
      <c r="B45" s="38"/>
      <c r="C45" s="40"/>
      <c r="D45" s="40"/>
      <c r="E45" s="40"/>
      <c r="F45" s="40"/>
      <c r="G45" s="40"/>
      <c r="H45" s="40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3" ht="12.75">
      <c r="B50" s="1"/>
      <c r="C50" s="2"/>
    </row>
    <row r="51" spans="2:3" ht="12.75">
      <c r="B51" s="1"/>
      <c r="C51" s="2"/>
    </row>
    <row r="52" spans="2:3" ht="12.75">
      <c r="B52" s="1"/>
      <c r="C52" s="2"/>
    </row>
    <row r="53" spans="2:3" ht="12.75">
      <c r="B53" s="1"/>
      <c r="C53" s="2"/>
    </row>
    <row r="54" spans="2:3" ht="12.75">
      <c r="B54" s="1"/>
      <c r="C54" s="2"/>
    </row>
    <row r="55" spans="2:3" ht="12.75">
      <c r="B55" s="1"/>
      <c r="C55" s="2"/>
    </row>
    <row r="56" spans="2:3" ht="12.75">
      <c r="B56" s="1"/>
      <c r="C56" s="2"/>
    </row>
    <row r="57" spans="2:3" ht="12.75">
      <c r="B57" s="1"/>
      <c r="C57" s="2"/>
    </row>
    <row r="58" spans="2:3" ht="12.75">
      <c r="B58" s="1"/>
      <c r="C58" s="2"/>
    </row>
    <row r="59" spans="2:3" ht="12.75">
      <c r="B59" s="1"/>
      <c r="C59" s="2"/>
    </row>
    <row r="60" spans="2:3" ht="12.75">
      <c r="B60" s="1"/>
      <c r="C60" s="2"/>
    </row>
    <row r="61" spans="2:3" ht="12.75">
      <c r="B61" s="1"/>
      <c r="C61" s="2"/>
    </row>
    <row r="62" spans="2:3" ht="12.75">
      <c r="B62" s="1"/>
      <c r="C62" s="2"/>
    </row>
    <row r="63" spans="2:3" ht="12.75">
      <c r="B63" s="1"/>
      <c r="C63" s="2"/>
    </row>
    <row r="64" spans="2:3" ht="12.75">
      <c r="B64" s="1"/>
      <c r="C64" s="2"/>
    </row>
    <row r="65" spans="2:3" ht="12.75">
      <c r="B65" s="1"/>
      <c r="C65" s="2"/>
    </row>
    <row r="66" spans="2:3" ht="12.75">
      <c r="B66" s="1"/>
      <c r="C66" s="2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</sheetData>
  <mergeCells count="8">
    <mergeCell ref="C45:H45"/>
    <mergeCell ref="C43:H43"/>
    <mergeCell ref="C44:H44"/>
    <mergeCell ref="B1:D1"/>
    <mergeCell ref="B40:C40"/>
    <mergeCell ref="B42:C42"/>
    <mergeCell ref="C3:H3"/>
    <mergeCell ref="G7:H7"/>
  </mergeCells>
  <printOptions/>
  <pageMargins left="0.4" right="0.4" top="0.53" bottom="1" header="0.5" footer="0.5"/>
  <pageSetup fitToHeight="1" fitToWidth="1" horizontalDpi="300" verticalDpi="3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9"/>
  <sheetViews>
    <sheetView view="pageBreakPreview" zoomScaleSheetLayoutView="100" workbookViewId="0" topLeftCell="A29">
      <selection activeCell="D48" sqref="D48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31.8515625" style="0" bestFit="1" customWidth="1"/>
    <col min="4" max="8" width="12.8515625" style="0" customWidth="1"/>
  </cols>
  <sheetData>
    <row r="1" spans="2:4" ht="10.5" customHeight="1">
      <c r="B1" s="42"/>
      <c r="C1" s="42"/>
      <c r="D1" s="42"/>
    </row>
    <row r="2" spans="2:8" ht="13.5" customHeight="1">
      <c r="B2" s="22"/>
      <c r="C2" s="22"/>
      <c r="D2" s="22"/>
      <c r="H2" s="3" t="s">
        <v>41</v>
      </c>
    </row>
    <row r="3" spans="2:8" ht="15.75">
      <c r="B3" s="22"/>
      <c r="C3" s="47" t="s">
        <v>42</v>
      </c>
      <c r="D3" s="47"/>
      <c r="E3" s="47"/>
      <c r="F3" s="47"/>
      <c r="G3" s="47"/>
      <c r="H3" s="47"/>
    </row>
    <row r="4" spans="2:6" ht="10.5" customHeight="1">
      <c r="B4" s="22"/>
      <c r="C4" s="28"/>
      <c r="D4" s="28"/>
      <c r="E4" s="28"/>
      <c r="F4" s="28"/>
    </row>
    <row r="5" spans="2:8" s="3" customFormat="1" ht="15" customHeight="1">
      <c r="B5" s="23"/>
      <c r="C5" s="24" t="s">
        <v>43</v>
      </c>
      <c r="D5" s="25" t="s">
        <v>45</v>
      </c>
      <c r="E5" s="23"/>
      <c r="F5" s="23"/>
      <c r="G5" s="23"/>
      <c r="H5" s="23"/>
    </row>
    <row r="6" spans="2:8" s="3" customFormat="1" ht="14.25" customHeight="1">
      <c r="B6" s="23"/>
      <c r="C6" s="24" t="s">
        <v>44</v>
      </c>
      <c r="D6" s="25" t="s">
        <v>61</v>
      </c>
      <c r="E6" s="23"/>
      <c r="F6" s="23"/>
      <c r="G6" s="23"/>
      <c r="H6" s="23"/>
    </row>
    <row r="7" spans="2:8" s="3" customFormat="1" ht="11.25" customHeight="1">
      <c r="B7" s="21"/>
      <c r="C7" s="21"/>
      <c r="D7" s="21"/>
      <c r="E7" s="21"/>
      <c r="F7" s="21"/>
      <c r="G7" s="46" t="s">
        <v>47</v>
      </c>
      <c r="H7" s="46"/>
    </row>
    <row r="8" spans="2:8" s="30" customFormat="1" ht="28.5">
      <c r="B8" s="29" t="s">
        <v>40</v>
      </c>
      <c r="C8" s="29" t="s">
        <v>31</v>
      </c>
      <c r="D8" s="29" t="s">
        <v>32</v>
      </c>
      <c r="E8" s="29" t="s">
        <v>33</v>
      </c>
      <c r="F8" s="29" t="s">
        <v>34</v>
      </c>
      <c r="G8" s="29" t="s">
        <v>36</v>
      </c>
      <c r="H8" s="29" t="s">
        <v>35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2:8" ht="12.75">
      <c r="B10" s="26" t="s">
        <v>9</v>
      </c>
      <c r="C10" s="27" t="s">
        <v>0</v>
      </c>
      <c r="D10" s="7"/>
      <c r="E10" s="7"/>
      <c r="F10" s="7"/>
      <c r="G10" s="7"/>
      <c r="H10" s="7"/>
    </row>
    <row r="11" spans="2:8" ht="12.75">
      <c r="B11" s="5">
        <v>1</v>
      </c>
      <c r="C11" s="27" t="s">
        <v>1</v>
      </c>
      <c r="D11" s="8"/>
      <c r="E11" s="8"/>
      <c r="F11" s="8"/>
      <c r="G11" s="11">
        <v>0</v>
      </c>
      <c r="H11" s="11">
        <v>0.66</v>
      </c>
    </row>
    <row r="12" spans="2:8" ht="12.75">
      <c r="B12" s="5">
        <v>2</v>
      </c>
      <c r="C12" s="27" t="s">
        <v>2</v>
      </c>
      <c r="D12" s="8"/>
      <c r="E12" s="8"/>
      <c r="F12" s="8"/>
      <c r="G12" s="11">
        <v>128.03</v>
      </c>
      <c r="H12" s="11">
        <v>285.71</v>
      </c>
    </row>
    <row r="13" spans="2:8" ht="12.75">
      <c r="B13" s="5">
        <v>3</v>
      </c>
      <c r="C13" s="27" t="s">
        <v>3</v>
      </c>
      <c r="D13" s="8"/>
      <c r="E13" s="8"/>
      <c r="F13" s="8"/>
      <c r="G13" s="11">
        <v>434.63</v>
      </c>
      <c r="H13" s="11">
        <v>850.2</v>
      </c>
    </row>
    <row r="14" spans="2:8" ht="12.75">
      <c r="B14" s="5">
        <v>4</v>
      </c>
      <c r="C14" s="27" t="s">
        <v>4</v>
      </c>
      <c r="D14" s="8"/>
      <c r="E14" s="8"/>
      <c r="F14" s="8"/>
      <c r="G14" s="11">
        <v>23.27</v>
      </c>
      <c r="H14" s="11">
        <v>105.66</v>
      </c>
    </row>
    <row r="15" spans="2:8" ht="12.75">
      <c r="B15" s="5">
        <v>5</v>
      </c>
      <c r="C15" s="27" t="s">
        <v>5</v>
      </c>
      <c r="D15" s="7"/>
      <c r="E15" s="7"/>
      <c r="F15" s="7"/>
      <c r="G15" s="7"/>
      <c r="H15" s="9"/>
    </row>
    <row r="16" spans="2:8" ht="12.75">
      <c r="B16" s="15" t="s">
        <v>10</v>
      </c>
      <c r="C16" s="10" t="s">
        <v>6</v>
      </c>
      <c r="D16" s="11"/>
      <c r="E16" s="11"/>
      <c r="F16" s="11"/>
      <c r="G16" s="11">
        <v>23.94</v>
      </c>
      <c r="H16" s="9">
        <v>44.01</v>
      </c>
    </row>
    <row r="17" spans="2:8" ht="12.75">
      <c r="B17" s="15" t="s">
        <v>11</v>
      </c>
      <c r="C17" s="10" t="s">
        <v>7</v>
      </c>
      <c r="D17" s="11"/>
      <c r="E17" s="11"/>
      <c r="F17" s="11"/>
      <c r="G17" s="11">
        <v>33.4</v>
      </c>
      <c r="H17" s="9">
        <v>82.16</v>
      </c>
    </row>
    <row r="18" spans="2:8" ht="12.75">
      <c r="B18" s="15" t="s">
        <v>12</v>
      </c>
      <c r="C18" s="10" t="s">
        <v>8</v>
      </c>
      <c r="D18" s="11"/>
      <c r="E18" s="11"/>
      <c r="F18" s="11"/>
      <c r="G18" s="11">
        <v>23.65</v>
      </c>
      <c r="H18" s="9">
        <v>60.46</v>
      </c>
    </row>
    <row r="19" spans="2:8" ht="12.75">
      <c r="B19" s="16" t="s">
        <v>13</v>
      </c>
      <c r="C19" s="10" t="s">
        <v>48</v>
      </c>
      <c r="D19" s="11"/>
      <c r="E19" s="11"/>
      <c r="F19" s="11"/>
      <c r="G19" s="11">
        <v>27.24</v>
      </c>
      <c r="H19" s="9">
        <v>20.3</v>
      </c>
    </row>
    <row r="20" spans="2:8" ht="12.75">
      <c r="B20" s="16" t="s">
        <v>14</v>
      </c>
      <c r="C20" s="10" t="s">
        <v>49</v>
      </c>
      <c r="D20" s="11"/>
      <c r="E20" s="11"/>
      <c r="F20" s="11"/>
      <c r="G20" s="11">
        <v>2.78</v>
      </c>
      <c r="H20" s="9">
        <v>10.05</v>
      </c>
    </row>
    <row r="21" spans="2:8" ht="12.75">
      <c r="B21" s="16" t="s">
        <v>15</v>
      </c>
      <c r="C21" s="10" t="s">
        <v>50</v>
      </c>
      <c r="D21" s="11"/>
      <c r="E21" s="11"/>
      <c r="F21" s="11"/>
      <c r="G21" s="11">
        <v>0</v>
      </c>
      <c r="H21" s="9">
        <v>0</v>
      </c>
    </row>
    <row r="22" spans="2:8" ht="12.75">
      <c r="B22" s="16" t="s">
        <v>16</v>
      </c>
      <c r="C22" s="10" t="s">
        <v>51</v>
      </c>
      <c r="D22" s="11"/>
      <c r="E22" s="11"/>
      <c r="F22" s="11"/>
      <c r="G22" s="11">
        <v>0</v>
      </c>
      <c r="H22" s="9">
        <v>0</v>
      </c>
    </row>
    <row r="23" spans="2:8" ht="12.75">
      <c r="B23" s="16" t="s">
        <v>17</v>
      </c>
      <c r="C23" s="10" t="s">
        <v>52</v>
      </c>
      <c r="D23" s="11"/>
      <c r="E23" s="11"/>
      <c r="F23" s="11"/>
      <c r="G23" s="11">
        <v>1.43</v>
      </c>
      <c r="H23" s="9">
        <v>0.28</v>
      </c>
    </row>
    <row r="24" spans="2:8" ht="12.75">
      <c r="B24" s="17"/>
      <c r="C24" s="6" t="s">
        <v>18</v>
      </c>
      <c r="D24" s="8"/>
      <c r="E24" s="8"/>
      <c r="F24" s="8"/>
      <c r="G24" s="8">
        <f>SUM(G16:G23)</f>
        <v>112.44000000000001</v>
      </c>
      <c r="H24" s="8">
        <f>SUM(H16:H23)</f>
        <v>217.26000000000002</v>
      </c>
    </row>
    <row r="25" spans="2:8" ht="12.75">
      <c r="B25" s="17">
        <v>6</v>
      </c>
      <c r="C25" s="6" t="s">
        <v>19</v>
      </c>
      <c r="D25" s="7"/>
      <c r="E25" s="7"/>
      <c r="F25" s="7"/>
      <c r="G25" s="7"/>
      <c r="H25" s="9"/>
    </row>
    <row r="26" spans="2:8" ht="12.75">
      <c r="B26" s="16" t="s">
        <v>10</v>
      </c>
      <c r="C26" s="10" t="s">
        <v>20</v>
      </c>
      <c r="D26" s="11"/>
      <c r="E26" s="11"/>
      <c r="F26" s="11"/>
      <c r="G26" s="11">
        <f>1002.12-46.12</f>
        <v>956</v>
      </c>
      <c r="H26" s="9">
        <f>1552.69-4.32</f>
        <v>1548.3700000000001</v>
      </c>
    </row>
    <row r="27" spans="2:8" ht="12.75">
      <c r="B27" s="16" t="s">
        <v>11</v>
      </c>
      <c r="C27" s="10" t="s">
        <v>21</v>
      </c>
      <c r="D27" s="11"/>
      <c r="E27" s="11"/>
      <c r="F27" s="11"/>
      <c r="G27" s="11">
        <v>82.85</v>
      </c>
      <c r="H27" s="9">
        <v>365.6</v>
      </c>
    </row>
    <row r="28" spans="2:8" ht="12.75">
      <c r="B28" s="16" t="s">
        <v>12</v>
      </c>
      <c r="C28" s="10" t="s">
        <v>22</v>
      </c>
      <c r="D28" s="11"/>
      <c r="E28" s="11"/>
      <c r="F28" s="11"/>
      <c r="G28" s="11">
        <v>0</v>
      </c>
      <c r="H28" s="9">
        <v>97.13</v>
      </c>
    </row>
    <row r="29" spans="2:8" ht="12.75">
      <c r="B29" s="16" t="s">
        <v>13</v>
      </c>
      <c r="C29" s="10" t="s">
        <v>53</v>
      </c>
      <c r="D29" s="11"/>
      <c r="E29" s="11"/>
      <c r="F29" s="11"/>
      <c r="G29" s="11">
        <v>46.12</v>
      </c>
      <c r="H29" s="9">
        <v>4.32</v>
      </c>
    </row>
    <row r="30" spans="2:8" ht="12.75">
      <c r="B30" s="16" t="s">
        <v>14</v>
      </c>
      <c r="C30" s="10" t="s">
        <v>23</v>
      </c>
      <c r="D30" s="11"/>
      <c r="E30" s="11"/>
      <c r="F30" s="11"/>
      <c r="G30" s="11">
        <v>0</v>
      </c>
      <c r="H30" s="9">
        <v>0</v>
      </c>
    </row>
    <row r="31" spans="2:8" ht="12.75">
      <c r="B31" s="17"/>
      <c r="C31" s="6" t="s">
        <v>24</v>
      </c>
      <c r="D31" s="8"/>
      <c r="E31" s="8"/>
      <c r="F31" s="8"/>
      <c r="G31" s="8">
        <f>SUM(G26:G30)</f>
        <v>1084.9699999999998</v>
      </c>
      <c r="H31" s="8">
        <f>SUM(H26:H30)</f>
        <v>2015.4200000000003</v>
      </c>
    </row>
    <row r="32" spans="2:8" ht="12.75">
      <c r="B32" s="17">
        <v>7</v>
      </c>
      <c r="C32" s="12" t="s">
        <v>25</v>
      </c>
      <c r="D32" s="11"/>
      <c r="E32" s="11"/>
      <c r="F32" s="11"/>
      <c r="G32" s="11">
        <v>0</v>
      </c>
      <c r="H32" s="9">
        <v>0</v>
      </c>
    </row>
    <row r="33" spans="2:8" ht="12.75">
      <c r="B33" s="17">
        <v>8</v>
      </c>
      <c r="C33" s="12" t="s">
        <v>26</v>
      </c>
      <c r="D33" s="11"/>
      <c r="E33" s="11"/>
      <c r="F33" s="11"/>
      <c r="G33" s="11">
        <v>0</v>
      </c>
      <c r="H33" s="9">
        <v>0</v>
      </c>
    </row>
    <row r="34" spans="2:8" ht="12.75">
      <c r="B34" s="17">
        <v>9</v>
      </c>
      <c r="C34" s="12" t="s">
        <v>27</v>
      </c>
      <c r="D34" s="11"/>
      <c r="E34" s="11"/>
      <c r="F34" s="11"/>
      <c r="G34" s="11">
        <v>0</v>
      </c>
      <c r="H34" s="13">
        <v>412.03</v>
      </c>
    </row>
    <row r="35" spans="2:8" ht="12.75">
      <c r="B35" s="17">
        <v>10</v>
      </c>
      <c r="C35" s="27" t="s">
        <v>54</v>
      </c>
      <c r="D35" s="9"/>
      <c r="E35" s="9"/>
      <c r="F35" s="9"/>
      <c r="G35" s="9">
        <v>120.82</v>
      </c>
      <c r="H35" s="9">
        <v>437.94</v>
      </c>
    </row>
    <row r="36" spans="2:8" ht="12.75">
      <c r="B36" s="17">
        <v>11</v>
      </c>
      <c r="C36" s="6" t="s">
        <v>29</v>
      </c>
      <c r="D36" s="8"/>
      <c r="E36" s="8"/>
      <c r="F36" s="8"/>
      <c r="G36" s="8">
        <f>G11+G12+G13+G14+G24+G31+G34+G35</f>
        <v>1904.1599999999996</v>
      </c>
      <c r="H36" s="8">
        <f>H11+H12+H13+H14+H24+H31+H34+H35</f>
        <v>4324.88</v>
      </c>
    </row>
    <row r="37" spans="2:8" ht="12.75">
      <c r="B37" s="17">
        <v>12</v>
      </c>
      <c r="C37" s="27" t="s">
        <v>55</v>
      </c>
      <c r="D37" s="9"/>
      <c r="E37" s="9"/>
      <c r="F37" s="9"/>
      <c r="G37" s="9">
        <v>33.29</v>
      </c>
      <c r="H37" s="9">
        <v>53.46</v>
      </c>
    </row>
    <row r="38" spans="2:8" ht="12.75">
      <c r="B38" s="17">
        <v>13</v>
      </c>
      <c r="C38" s="6" t="s">
        <v>28</v>
      </c>
      <c r="D38" s="8"/>
      <c r="E38" s="8"/>
      <c r="F38" s="8"/>
      <c r="G38" s="8">
        <f>G36-G37</f>
        <v>1870.8699999999997</v>
      </c>
      <c r="H38" s="8">
        <f>H36-H37</f>
        <v>4271.42</v>
      </c>
    </row>
    <row r="39" spans="2:8" ht="12.75">
      <c r="B39" s="5"/>
      <c r="C39" s="12"/>
      <c r="D39" s="7"/>
      <c r="E39" s="7"/>
      <c r="F39" s="7"/>
      <c r="G39" s="7"/>
      <c r="H39" s="7"/>
    </row>
    <row r="40" spans="2:8" s="4" customFormat="1" ht="12.75">
      <c r="B40" s="43" t="s">
        <v>30</v>
      </c>
      <c r="C40" s="44"/>
      <c r="D40" s="14"/>
      <c r="E40" s="14"/>
      <c r="F40" s="14"/>
      <c r="G40" s="14">
        <v>5</v>
      </c>
      <c r="H40" s="14">
        <v>1</v>
      </c>
    </row>
    <row r="41" spans="2:3" ht="12.75">
      <c r="B41" s="1"/>
      <c r="C41" s="2"/>
    </row>
    <row r="42" spans="2:3" ht="12.75">
      <c r="B42" s="45" t="s">
        <v>37</v>
      </c>
      <c r="C42" s="45"/>
    </row>
    <row r="43" spans="2:8" ht="24" customHeight="1">
      <c r="B43" s="18">
        <v>1</v>
      </c>
      <c r="C43" s="41" t="s">
        <v>39</v>
      </c>
      <c r="D43" s="41"/>
      <c r="E43" s="41"/>
      <c r="F43" s="41"/>
      <c r="G43" s="41"/>
      <c r="H43" s="41"/>
    </row>
    <row r="44" spans="2:8" ht="12.75">
      <c r="B44" s="19">
        <v>2</v>
      </c>
      <c r="C44" s="41" t="s">
        <v>38</v>
      </c>
      <c r="D44" s="41"/>
      <c r="E44" s="41"/>
      <c r="F44" s="41"/>
      <c r="G44" s="41"/>
      <c r="H44" s="41"/>
    </row>
    <row r="45" spans="2:8" ht="26.25" customHeight="1">
      <c r="B45" s="38"/>
      <c r="C45" s="40"/>
      <c r="D45" s="40"/>
      <c r="E45" s="40"/>
      <c r="F45" s="40"/>
      <c r="G45" s="40"/>
      <c r="H45" s="40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3" ht="12.75">
      <c r="B50" s="1"/>
      <c r="C50" s="2"/>
    </row>
    <row r="51" spans="2:3" ht="12.75">
      <c r="B51" s="1"/>
      <c r="C51" s="2"/>
    </row>
    <row r="52" spans="2:3" ht="12.75">
      <c r="B52" s="1"/>
      <c r="C52" s="2"/>
    </row>
    <row r="53" spans="2:3" ht="12.75">
      <c r="B53" s="1"/>
      <c r="C53" s="2"/>
    </row>
    <row r="54" spans="2:3" ht="12.75">
      <c r="B54" s="1"/>
      <c r="C54" s="2"/>
    </row>
    <row r="55" spans="2:3" ht="12.75">
      <c r="B55" s="1"/>
      <c r="C55" s="2"/>
    </row>
    <row r="56" spans="2:3" ht="12.75">
      <c r="B56" s="1"/>
      <c r="C56" s="2"/>
    </row>
    <row r="57" spans="2:3" ht="12.75">
      <c r="B57" s="1"/>
      <c r="C57" s="2"/>
    </row>
    <row r="58" spans="2:3" ht="12.75">
      <c r="B58" s="1"/>
      <c r="C58" s="2"/>
    </row>
    <row r="59" spans="2:3" ht="12.75">
      <c r="B59" s="1"/>
      <c r="C59" s="2"/>
    </row>
    <row r="60" spans="2:3" ht="12.75">
      <c r="B60" s="1"/>
      <c r="C60" s="2"/>
    </row>
    <row r="61" spans="2:3" ht="12.75">
      <c r="B61" s="1"/>
      <c r="C61" s="2"/>
    </row>
    <row r="62" spans="2:3" ht="12.75">
      <c r="B62" s="1"/>
      <c r="C62" s="2"/>
    </row>
    <row r="63" spans="2:3" ht="12.75">
      <c r="B63" s="1"/>
      <c r="C63" s="2"/>
    </row>
    <row r="64" spans="2:3" ht="12.75">
      <c r="B64" s="1"/>
      <c r="C64" s="2"/>
    </row>
    <row r="65" spans="2:3" ht="12.75">
      <c r="B65" s="1"/>
      <c r="C65" s="2"/>
    </row>
    <row r="66" spans="2:3" ht="12.75">
      <c r="B66" s="1"/>
      <c r="C66" s="2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</sheetData>
  <mergeCells count="8">
    <mergeCell ref="C45:H45"/>
    <mergeCell ref="C43:H43"/>
    <mergeCell ref="C44:H44"/>
    <mergeCell ref="B1:D1"/>
    <mergeCell ref="B40:C40"/>
    <mergeCell ref="B42:C42"/>
    <mergeCell ref="C3:H3"/>
    <mergeCell ref="G7:H7"/>
  </mergeCells>
  <printOptions/>
  <pageMargins left="0.4" right="0.4" top="0.53" bottom="1" header="0.5" footer="0.5"/>
  <pageSetup fitToHeight="1" fitToWidth="1" horizontalDpi="300" verticalDpi="3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9"/>
  <sheetViews>
    <sheetView view="pageBreakPreview" zoomScaleSheetLayoutView="100" workbookViewId="0" topLeftCell="A32">
      <selection activeCell="D47" sqref="D47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31.8515625" style="0" bestFit="1" customWidth="1"/>
    <col min="4" max="8" width="12.8515625" style="0" customWidth="1"/>
  </cols>
  <sheetData>
    <row r="1" spans="2:4" ht="10.5" customHeight="1">
      <c r="B1" s="42"/>
      <c r="C1" s="42"/>
      <c r="D1" s="42"/>
    </row>
    <row r="2" spans="2:8" ht="13.5" customHeight="1">
      <c r="B2" s="22"/>
      <c r="C2" s="22"/>
      <c r="D2" s="22"/>
      <c r="H2" s="3" t="s">
        <v>41</v>
      </c>
    </row>
    <row r="3" spans="2:8" ht="15.75">
      <c r="B3" s="22"/>
      <c r="C3" s="47" t="s">
        <v>42</v>
      </c>
      <c r="D3" s="47"/>
      <c r="E3" s="47"/>
      <c r="F3" s="47"/>
      <c r="G3" s="47"/>
      <c r="H3" s="47"/>
    </row>
    <row r="4" spans="2:6" ht="10.5" customHeight="1">
      <c r="B4" s="22"/>
      <c r="C4" s="28"/>
      <c r="D4" s="28"/>
      <c r="E4" s="28"/>
      <c r="F4" s="28"/>
    </row>
    <row r="5" spans="2:8" s="3" customFormat="1" ht="15" customHeight="1">
      <c r="B5" s="23"/>
      <c r="C5" s="24" t="s">
        <v>43</v>
      </c>
      <c r="D5" s="25" t="s">
        <v>45</v>
      </c>
      <c r="E5" s="23"/>
      <c r="F5" s="23"/>
      <c r="G5" s="23"/>
      <c r="H5" s="23"/>
    </row>
    <row r="6" spans="2:8" s="3" customFormat="1" ht="14.25" customHeight="1">
      <c r="B6" s="23"/>
      <c r="C6" s="24" t="s">
        <v>44</v>
      </c>
      <c r="D6" s="25" t="s">
        <v>62</v>
      </c>
      <c r="E6" s="23"/>
      <c r="F6" s="23"/>
      <c r="G6" s="23"/>
      <c r="H6" s="23"/>
    </row>
    <row r="7" spans="2:8" s="3" customFormat="1" ht="11.25" customHeight="1">
      <c r="B7" s="21"/>
      <c r="C7" s="21"/>
      <c r="D7" s="21"/>
      <c r="E7" s="21"/>
      <c r="F7" s="21"/>
      <c r="G7" s="46" t="s">
        <v>47</v>
      </c>
      <c r="H7" s="46"/>
    </row>
    <row r="8" spans="2:8" s="30" customFormat="1" ht="28.5">
      <c r="B8" s="29" t="s">
        <v>40</v>
      </c>
      <c r="C8" s="29" t="s">
        <v>31</v>
      </c>
      <c r="D8" s="29" t="s">
        <v>64</v>
      </c>
      <c r="E8" s="29" t="s">
        <v>33</v>
      </c>
      <c r="F8" s="29" t="s">
        <v>34</v>
      </c>
      <c r="G8" s="29" t="s">
        <v>36</v>
      </c>
      <c r="H8" s="29" t="s">
        <v>35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2:8" ht="12.75">
      <c r="B10" s="26" t="s">
        <v>9</v>
      </c>
      <c r="C10" s="27" t="s">
        <v>0</v>
      </c>
      <c r="D10" s="7"/>
      <c r="E10" s="7"/>
      <c r="F10" s="7"/>
      <c r="G10" s="7"/>
      <c r="H10" s="7"/>
    </row>
    <row r="11" spans="2:8" ht="12.75">
      <c r="B11" s="5">
        <v>1</v>
      </c>
      <c r="C11" s="27" t="s">
        <v>1</v>
      </c>
      <c r="D11" s="11">
        <v>30.77278</v>
      </c>
      <c r="E11" s="11">
        <v>18.7</v>
      </c>
      <c r="F11" s="11">
        <v>15.55</v>
      </c>
      <c r="G11" s="11">
        <v>193.58</v>
      </c>
      <c r="H11" s="11">
        <v>82.37</v>
      </c>
    </row>
    <row r="12" spans="2:8" ht="12.75">
      <c r="B12" s="5">
        <v>2</v>
      </c>
      <c r="C12" s="27" t="s">
        <v>2</v>
      </c>
      <c r="D12" s="11">
        <v>268.65957</v>
      </c>
      <c r="E12" s="11">
        <v>205.19</v>
      </c>
      <c r="F12" s="11">
        <v>303.72</v>
      </c>
      <c r="G12" s="11">
        <v>480.73</v>
      </c>
      <c r="H12" s="11">
        <v>336.86</v>
      </c>
    </row>
    <row r="13" spans="2:8" ht="12.75">
      <c r="B13" s="5">
        <v>3</v>
      </c>
      <c r="C13" s="27" t="s">
        <v>3</v>
      </c>
      <c r="D13" s="11">
        <v>79.35352</v>
      </c>
      <c r="E13" s="11">
        <v>76.9</v>
      </c>
      <c r="F13" s="11">
        <v>78.38</v>
      </c>
      <c r="G13" s="11">
        <v>74.77</v>
      </c>
      <c r="H13" s="11">
        <v>75.93</v>
      </c>
    </row>
    <row r="14" spans="2:8" ht="12.75">
      <c r="B14" s="5">
        <v>4</v>
      </c>
      <c r="C14" s="27" t="s">
        <v>4</v>
      </c>
      <c r="D14" s="11">
        <v>18.44346</v>
      </c>
      <c r="E14" s="11">
        <v>20.49</v>
      </c>
      <c r="F14" s="11">
        <v>19.15</v>
      </c>
      <c r="G14" s="11">
        <v>26.89</v>
      </c>
      <c r="H14" s="11">
        <v>28.07</v>
      </c>
    </row>
    <row r="15" spans="2:8" ht="12.75">
      <c r="B15" s="5">
        <v>5</v>
      </c>
      <c r="C15" s="27" t="s">
        <v>5</v>
      </c>
      <c r="D15" s="9"/>
      <c r="E15" s="9"/>
      <c r="F15" s="9"/>
      <c r="G15" s="9"/>
      <c r="H15" s="9"/>
    </row>
    <row r="16" spans="2:8" ht="12.75">
      <c r="B16" s="15" t="s">
        <v>10</v>
      </c>
      <c r="C16" s="10" t="s">
        <v>6</v>
      </c>
      <c r="D16" s="11">
        <v>1.7936</v>
      </c>
      <c r="E16" s="11">
        <v>1.7</v>
      </c>
      <c r="F16" s="11">
        <v>1.76</v>
      </c>
      <c r="G16" s="11">
        <v>26.04</v>
      </c>
      <c r="H16" s="11">
        <v>21.6</v>
      </c>
    </row>
    <row r="17" spans="2:8" ht="12.75">
      <c r="B17" s="15" t="s">
        <v>11</v>
      </c>
      <c r="C17" s="10" t="s">
        <v>7</v>
      </c>
      <c r="D17" s="11">
        <v>16.7244</v>
      </c>
      <c r="E17" s="11">
        <v>16.86</v>
      </c>
      <c r="F17" s="11">
        <v>15.38</v>
      </c>
      <c r="G17" s="11">
        <v>2.21</v>
      </c>
      <c r="H17" s="11">
        <v>37.86</v>
      </c>
    </row>
    <row r="18" spans="2:8" ht="12.75">
      <c r="B18" s="15" t="s">
        <v>12</v>
      </c>
      <c r="C18" s="10" t="s">
        <v>8</v>
      </c>
      <c r="D18" s="11">
        <v>45.61191</v>
      </c>
      <c r="E18" s="11">
        <v>33.78</v>
      </c>
      <c r="F18" s="11">
        <v>34.13</v>
      </c>
      <c r="G18" s="11">
        <v>38.93</v>
      </c>
      <c r="H18" s="11">
        <v>48.07</v>
      </c>
    </row>
    <row r="19" spans="2:8" ht="12.75">
      <c r="B19" s="16" t="s">
        <v>13</v>
      </c>
      <c r="C19" s="10" t="s">
        <v>48</v>
      </c>
      <c r="D19" s="11">
        <v>14.29426</v>
      </c>
      <c r="E19" s="11">
        <v>17.88</v>
      </c>
      <c r="F19" s="11">
        <v>19.34</v>
      </c>
      <c r="G19" s="11">
        <v>21.28</v>
      </c>
      <c r="H19" s="11">
        <v>16.98</v>
      </c>
    </row>
    <row r="20" spans="2:8" ht="12.75">
      <c r="B20" s="16" t="s">
        <v>14</v>
      </c>
      <c r="C20" s="10" t="s">
        <v>49</v>
      </c>
      <c r="D20" s="11">
        <v>1.00711</v>
      </c>
      <c r="E20" s="11">
        <v>0.34</v>
      </c>
      <c r="F20" s="11">
        <v>4.84</v>
      </c>
      <c r="G20" s="11">
        <v>2.41</v>
      </c>
      <c r="H20" s="11">
        <v>1.36</v>
      </c>
    </row>
    <row r="21" spans="2:8" ht="12.75">
      <c r="B21" s="16" t="s">
        <v>15</v>
      </c>
      <c r="C21" s="10" t="s">
        <v>50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ht="12.75">
      <c r="B22" s="16" t="s">
        <v>16</v>
      </c>
      <c r="C22" s="10" t="s">
        <v>51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ht="12.75">
      <c r="B23" s="16" t="s">
        <v>17</v>
      </c>
      <c r="C23" s="10" t="s">
        <v>52</v>
      </c>
      <c r="D23" s="11">
        <v>0.31698</v>
      </c>
      <c r="E23" s="11">
        <v>0</v>
      </c>
      <c r="F23" s="11">
        <v>0.02</v>
      </c>
      <c r="G23" s="11">
        <v>0.24</v>
      </c>
      <c r="H23" s="11">
        <v>0.31698</v>
      </c>
    </row>
    <row r="24" spans="2:8" ht="12.75">
      <c r="B24" s="17"/>
      <c r="C24" s="6" t="s">
        <v>18</v>
      </c>
      <c r="D24" s="8">
        <f>SUM(D16:D23)</f>
        <v>79.74825999999999</v>
      </c>
      <c r="E24" s="8">
        <f>SUM(E16:E23)</f>
        <v>70.56</v>
      </c>
      <c r="F24" s="8">
        <f>SUM(F16:F23)</f>
        <v>75.47</v>
      </c>
      <c r="G24" s="8">
        <f>SUM(G16:G23)</f>
        <v>91.11</v>
      </c>
      <c r="H24" s="8">
        <f>SUM(H16:H23)</f>
        <v>126.18698</v>
      </c>
    </row>
    <row r="25" spans="2:8" ht="12.75">
      <c r="B25" s="17">
        <v>6</v>
      </c>
      <c r="C25" s="6" t="s">
        <v>19</v>
      </c>
      <c r="D25" s="9"/>
      <c r="E25" s="9"/>
      <c r="F25" s="9"/>
      <c r="G25" s="9"/>
      <c r="H25" s="9"/>
    </row>
    <row r="26" spans="2:8" ht="12.75">
      <c r="B26" s="16" t="s">
        <v>10</v>
      </c>
      <c r="C26" s="10" t="s">
        <v>20</v>
      </c>
      <c r="D26" s="11">
        <f>2788.70817-20.34-63.08</f>
        <v>2705.28817</v>
      </c>
      <c r="E26" s="11">
        <f>2533.23-5.69</f>
        <v>2527.54</v>
      </c>
      <c r="F26" s="11">
        <f>2852.62-168.14</f>
        <v>2684.48</v>
      </c>
      <c r="G26" s="11">
        <f>2951.22-126.38</f>
        <v>2824.8399999999997</v>
      </c>
      <c r="H26" s="11">
        <f>2860.47-26.43</f>
        <v>2834.04</v>
      </c>
    </row>
    <row r="27" spans="2:8" ht="12.75">
      <c r="B27" s="16" t="s">
        <v>11</v>
      </c>
      <c r="C27" s="10" t="s">
        <v>21</v>
      </c>
      <c r="D27" s="11">
        <v>418.57521</v>
      </c>
      <c r="E27" s="11">
        <v>355.01</v>
      </c>
      <c r="F27" s="11">
        <v>350.57</v>
      </c>
      <c r="G27" s="11">
        <v>304.9</v>
      </c>
      <c r="H27" s="11">
        <v>413.63</v>
      </c>
    </row>
    <row r="28" spans="2:8" ht="12.75">
      <c r="B28" s="16" t="s">
        <v>12</v>
      </c>
      <c r="C28" s="10" t="s">
        <v>22</v>
      </c>
      <c r="D28" s="11">
        <v>45.306</v>
      </c>
      <c r="E28" s="11">
        <v>43.22</v>
      </c>
      <c r="F28" s="11">
        <v>48.43</v>
      </c>
      <c r="G28" s="11">
        <v>170.43</v>
      </c>
      <c r="H28" s="11">
        <v>160.23</v>
      </c>
    </row>
    <row r="29" spans="2:8" ht="12.75">
      <c r="B29" s="16" t="s">
        <v>13</v>
      </c>
      <c r="C29" s="10" t="s">
        <v>53</v>
      </c>
      <c r="D29" s="11">
        <v>20.34</v>
      </c>
      <c r="E29" s="11">
        <v>5.69</v>
      </c>
      <c r="F29" s="11">
        <v>168.14</v>
      </c>
      <c r="G29" s="11">
        <v>126.38</v>
      </c>
      <c r="H29" s="11">
        <v>26.43</v>
      </c>
    </row>
    <row r="30" spans="2:8" ht="12.75">
      <c r="B30" s="16" t="s">
        <v>14</v>
      </c>
      <c r="C30" s="10" t="s">
        <v>23</v>
      </c>
      <c r="D30" s="11">
        <v>63.08</v>
      </c>
      <c r="E30" s="11">
        <v>0</v>
      </c>
      <c r="F30" s="11">
        <v>0</v>
      </c>
      <c r="G30" s="11">
        <v>0</v>
      </c>
      <c r="H30" s="11">
        <v>0</v>
      </c>
    </row>
    <row r="31" spans="2:8" ht="12.75">
      <c r="B31" s="17"/>
      <c r="C31" s="6" t="s">
        <v>24</v>
      </c>
      <c r="D31" s="8">
        <f>SUM(D26:D30)</f>
        <v>3252.58938</v>
      </c>
      <c r="E31" s="8">
        <f>SUM(E26:E30)</f>
        <v>2931.46</v>
      </c>
      <c r="F31" s="8">
        <f>SUM(F26:F30)</f>
        <v>3251.62</v>
      </c>
      <c r="G31" s="8">
        <f>SUM(G26:G30)</f>
        <v>3426.5499999999997</v>
      </c>
      <c r="H31" s="8">
        <f>SUM(H26:H30)</f>
        <v>3434.33</v>
      </c>
    </row>
    <row r="32" spans="2:8" ht="12.75">
      <c r="B32" s="17">
        <v>7</v>
      </c>
      <c r="C32" s="12" t="s">
        <v>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ht="12.75">
      <c r="B33" s="17">
        <v>8</v>
      </c>
      <c r="C33" s="12" t="s">
        <v>26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2:8" ht="12.75">
      <c r="B34" s="17">
        <v>9</v>
      </c>
      <c r="C34" s="12" t="s">
        <v>27</v>
      </c>
      <c r="D34" s="11">
        <v>58.01614</v>
      </c>
      <c r="E34" s="11">
        <v>44.6</v>
      </c>
      <c r="F34" s="11">
        <v>44.27</v>
      </c>
      <c r="G34" s="11">
        <v>0</v>
      </c>
      <c r="H34" s="11">
        <v>97.12</v>
      </c>
    </row>
    <row r="35" spans="2:8" ht="12.75">
      <c r="B35" s="17">
        <v>10</v>
      </c>
      <c r="C35" s="27" t="s">
        <v>54</v>
      </c>
      <c r="D35" s="9">
        <v>78.21056</v>
      </c>
      <c r="E35" s="9">
        <v>65.42</v>
      </c>
      <c r="F35" s="9">
        <v>86.87</v>
      </c>
      <c r="G35" s="9">
        <v>128.54</v>
      </c>
      <c r="H35" s="9">
        <v>228.7</v>
      </c>
    </row>
    <row r="36" spans="2:8" ht="12.75">
      <c r="B36" s="17">
        <v>11</v>
      </c>
      <c r="C36" s="6" t="s">
        <v>29</v>
      </c>
      <c r="D36" s="8">
        <f>D11+D12+D13+D14+D24+D31+D34+D35</f>
        <v>3865.79367</v>
      </c>
      <c r="E36" s="8">
        <f>E11+E12+E13+E14+E24+E31+E34+E35</f>
        <v>3433.32</v>
      </c>
      <c r="F36" s="8">
        <f>F11+F12+F13+F14+F24+F31+F34+F35</f>
        <v>3875.0299999999997</v>
      </c>
      <c r="G36" s="8">
        <f>G11+G12+G13+G14+G24+G31+G34+G35</f>
        <v>4422.17</v>
      </c>
      <c r="H36" s="8">
        <f>H11+H12+H13+H14+H24+H31+H34+H35</f>
        <v>4409.56698</v>
      </c>
    </row>
    <row r="37" spans="2:8" ht="12.75">
      <c r="B37" s="17">
        <v>12</v>
      </c>
      <c r="C37" s="27" t="s">
        <v>55</v>
      </c>
      <c r="D37" s="9">
        <v>13.14465</v>
      </c>
      <c r="E37" s="9">
        <v>27.24</v>
      </c>
      <c r="F37" s="9">
        <v>20.01</v>
      </c>
      <c r="G37" s="9">
        <v>60.81</v>
      </c>
      <c r="H37" s="9">
        <v>26.71</v>
      </c>
    </row>
    <row r="38" spans="2:8" ht="12.75">
      <c r="B38" s="17">
        <v>13</v>
      </c>
      <c r="C38" s="6" t="s">
        <v>28</v>
      </c>
      <c r="D38" s="8">
        <f>D36-D37</f>
        <v>3852.64902</v>
      </c>
      <c r="E38" s="8">
        <f>E36-E37</f>
        <v>3406.0800000000004</v>
      </c>
      <c r="F38" s="8">
        <f>F36-F37</f>
        <v>3855.0199999999995</v>
      </c>
      <c r="G38" s="8">
        <f>G36-G37</f>
        <v>4361.36</v>
      </c>
      <c r="H38" s="8">
        <f>H36-H37</f>
        <v>4382.85698</v>
      </c>
    </row>
    <row r="39" spans="2:8" ht="12.75">
      <c r="B39" s="5"/>
      <c r="C39" s="12"/>
      <c r="D39" s="9"/>
      <c r="E39" s="7"/>
      <c r="F39" s="7"/>
      <c r="G39" s="7"/>
      <c r="H39" s="7"/>
    </row>
    <row r="40" spans="2:8" s="4" customFormat="1" ht="12.75">
      <c r="B40" s="43" t="s">
        <v>30</v>
      </c>
      <c r="C40" s="44"/>
      <c r="D40" s="14"/>
      <c r="E40" s="14"/>
      <c r="F40" s="14"/>
      <c r="G40" s="14"/>
      <c r="H40" s="14"/>
    </row>
    <row r="41" spans="2:3" ht="12.75">
      <c r="B41" s="1"/>
      <c r="C41" s="2"/>
    </row>
    <row r="42" spans="2:3" ht="12.75">
      <c r="B42" s="45" t="s">
        <v>37</v>
      </c>
      <c r="C42" s="45"/>
    </row>
    <row r="43" spans="2:8" ht="24" customHeight="1">
      <c r="B43" s="18">
        <v>1</v>
      </c>
      <c r="C43" s="41" t="s">
        <v>39</v>
      </c>
      <c r="D43" s="41"/>
      <c r="E43" s="41"/>
      <c r="F43" s="41"/>
      <c r="G43" s="41"/>
      <c r="H43" s="41"/>
    </row>
    <row r="44" spans="2:8" ht="27" customHeight="1">
      <c r="B44" s="18">
        <v>2</v>
      </c>
      <c r="C44" s="41" t="s">
        <v>73</v>
      </c>
      <c r="D44" s="41"/>
      <c r="E44" s="41"/>
      <c r="F44" s="41"/>
      <c r="G44" s="41"/>
      <c r="H44" s="41"/>
    </row>
    <row r="45" spans="2:8" ht="27.75" customHeight="1">
      <c r="B45" s="38" t="s">
        <v>65</v>
      </c>
      <c r="C45" s="40" t="s">
        <v>67</v>
      </c>
      <c r="D45" s="40"/>
      <c r="E45" s="40"/>
      <c r="F45" s="40"/>
      <c r="G45" s="40"/>
      <c r="H45" s="40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3" ht="12.75">
      <c r="B50" s="1"/>
      <c r="C50" s="2"/>
    </row>
    <row r="51" spans="2:3" ht="12.75">
      <c r="B51" s="1"/>
      <c r="C51" s="2"/>
    </row>
    <row r="52" spans="2:3" ht="12.75">
      <c r="B52" s="1"/>
      <c r="C52" s="2"/>
    </row>
    <row r="53" spans="2:3" ht="12.75">
      <c r="B53" s="1"/>
      <c r="C53" s="2"/>
    </row>
    <row r="54" spans="2:3" ht="12.75">
      <c r="B54" s="1"/>
      <c r="C54" s="2"/>
    </row>
    <row r="55" spans="2:3" ht="12.75">
      <c r="B55" s="1"/>
      <c r="C55" s="2"/>
    </row>
    <row r="56" spans="2:3" ht="12.75">
      <c r="B56" s="1"/>
      <c r="C56" s="2"/>
    </row>
    <row r="57" spans="2:3" ht="12.75">
      <c r="B57" s="1"/>
      <c r="C57" s="2"/>
    </row>
    <row r="58" spans="2:3" ht="12.75">
      <c r="B58" s="1"/>
      <c r="C58" s="2"/>
    </row>
    <row r="59" spans="2:3" ht="12.75">
      <c r="B59" s="1"/>
      <c r="C59" s="2"/>
    </row>
    <row r="60" spans="2:3" ht="12.75">
      <c r="B60" s="1"/>
      <c r="C60" s="2"/>
    </row>
    <row r="61" spans="2:3" ht="12.75">
      <c r="B61" s="1"/>
      <c r="C61" s="2"/>
    </row>
    <row r="62" spans="2:3" ht="12.75">
      <c r="B62" s="1"/>
      <c r="C62" s="2"/>
    </row>
    <row r="63" spans="2:3" ht="12.75">
      <c r="B63" s="1"/>
      <c r="C63" s="2"/>
    </row>
    <row r="64" spans="2:3" ht="12.75">
      <c r="B64" s="1"/>
      <c r="C64" s="2"/>
    </row>
    <row r="65" spans="2:3" ht="12.75">
      <c r="B65" s="1"/>
      <c r="C65" s="2"/>
    </row>
    <row r="66" spans="2:3" ht="12.75">
      <c r="B66" s="1"/>
      <c r="C66" s="2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</sheetData>
  <mergeCells count="8">
    <mergeCell ref="C45:H45"/>
    <mergeCell ref="C43:H43"/>
    <mergeCell ref="C44:H44"/>
    <mergeCell ref="B1:D1"/>
    <mergeCell ref="B40:C40"/>
    <mergeCell ref="B42:C42"/>
    <mergeCell ref="C3:H3"/>
    <mergeCell ref="G7:H7"/>
  </mergeCells>
  <printOptions/>
  <pageMargins left="0.4" right="0.4" top="0.5" bottom="1" header="0.5" footer="0.5"/>
  <pageSetup fitToHeight="1" fitToWidth="1" horizontalDpi="300" verticalDpi="300" orientation="portrait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9"/>
  <sheetViews>
    <sheetView view="pageBreakPreview" zoomScaleSheetLayoutView="100" workbookViewId="0" topLeftCell="A1">
      <selection activeCell="D46" sqref="D46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31.8515625" style="0" bestFit="1" customWidth="1"/>
    <col min="4" max="8" width="12.8515625" style="0" customWidth="1"/>
  </cols>
  <sheetData>
    <row r="1" spans="2:4" ht="10.5" customHeight="1">
      <c r="B1" s="42"/>
      <c r="C1" s="42"/>
      <c r="D1" s="42"/>
    </row>
    <row r="2" spans="2:8" ht="13.5" customHeight="1">
      <c r="B2" s="22"/>
      <c r="C2" s="22"/>
      <c r="D2" s="22"/>
      <c r="H2" s="3" t="s">
        <v>41</v>
      </c>
    </row>
    <row r="3" spans="2:8" ht="15.75">
      <c r="B3" s="22"/>
      <c r="C3" s="47" t="s">
        <v>42</v>
      </c>
      <c r="D3" s="47"/>
      <c r="E3" s="47"/>
      <c r="F3" s="47"/>
      <c r="G3" s="47"/>
      <c r="H3" s="47"/>
    </row>
    <row r="4" spans="2:6" ht="10.5" customHeight="1">
      <c r="B4" s="22"/>
      <c r="C4" s="28"/>
      <c r="D4" s="28"/>
      <c r="E4" s="28"/>
      <c r="F4" s="28"/>
    </row>
    <row r="5" spans="2:8" s="3" customFormat="1" ht="15" customHeight="1">
      <c r="B5" s="23"/>
      <c r="C5" s="24" t="s">
        <v>43</v>
      </c>
      <c r="D5" s="25" t="s">
        <v>45</v>
      </c>
      <c r="E5" s="23"/>
      <c r="F5" s="23"/>
      <c r="G5" s="23"/>
      <c r="H5" s="23"/>
    </row>
    <row r="6" spans="2:8" s="3" customFormat="1" ht="14.25" customHeight="1">
      <c r="B6" s="23"/>
      <c r="C6" s="24" t="s">
        <v>44</v>
      </c>
      <c r="D6" s="25" t="s">
        <v>63</v>
      </c>
      <c r="E6" s="23"/>
      <c r="F6" s="23"/>
      <c r="G6" s="23"/>
      <c r="H6" s="23"/>
    </row>
    <row r="7" spans="2:8" s="3" customFormat="1" ht="11.25" customHeight="1">
      <c r="B7" s="21"/>
      <c r="C7" s="21"/>
      <c r="D7" s="21"/>
      <c r="E7" s="21"/>
      <c r="F7" s="21"/>
      <c r="G7" s="46" t="s">
        <v>47</v>
      </c>
      <c r="H7" s="46"/>
    </row>
    <row r="8" spans="2:8" s="30" customFormat="1" ht="28.5">
      <c r="B8" s="29" t="s">
        <v>40</v>
      </c>
      <c r="C8" s="29" t="s">
        <v>31</v>
      </c>
      <c r="D8" s="29" t="s">
        <v>32</v>
      </c>
      <c r="E8" s="29" t="s">
        <v>33</v>
      </c>
      <c r="F8" s="29" t="s">
        <v>34</v>
      </c>
      <c r="G8" s="29" t="s">
        <v>36</v>
      </c>
      <c r="H8" s="29" t="s">
        <v>35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2:8" ht="12.75">
      <c r="B10" s="26" t="s">
        <v>9</v>
      </c>
      <c r="C10" s="27" t="s">
        <v>0</v>
      </c>
      <c r="D10" s="7"/>
      <c r="E10" s="7"/>
      <c r="F10" s="7"/>
      <c r="G10" s="7"/>
      <c r="H10" s="7"/>
    </row>
    <row r="11" spans="2:8" ht="12.75">
      <c r="B11" s="5">
        <v>1</v>
      </c>
      <c r="C11" s="27" t="s">
        <v>1</v>
      </c>
      <c r="D11" s="11">
        <v>19.77</v>
      </c>
      <c r="E11" s="11">
        <v>13.4</v>
      </c>
      <c r="F11" s="11">
        <v>11.76</v>
      </c>
      <c r="G11" s="11">
        <v>302.5</v>
      </c>
      <c r="H11" s="11">
        <v>109.95</v>
      </c>
    </row>
    <row r="12" spans="2:8" ht="12.75">
      <c r="B12" s="5">
        <v>2</v>
      </c>
      <c r="C12" s="27" t="s">
        <v>2</v>
      </c>
      <c r="D12" s="11">
        <f>411.4+44.63</f>
        <v>456.03</v>
      </c>
      <c r="E12" s="11">
        <v>369.15</v>
      </c>
      <c r="F12" s="11">
        <v>383.45</v>
      </c>
      <c r="G12" s="11">
        <v>377.63</v>
      </c>
      <c r="H12" s="11">
        <v>1247.8</v>
      </c>
    </row>
    <row r="13" spans="2:8" ht="12.75">
      <c r="B13" s="5">
        <v>3</v>
      </c>
      <c r="C13" s="27" t="s">
        <v>3</v>
      </c>
      <c r="D13">
        <v>247.41</v>
      </c>
      <c r="E13" s="11">
        <v>249.26</v>
      </c>
      <c r="F13" s="11">
        <v>248.84</v>
      </c>
      <c r="G13" s="11">
        <v>249.37</v>
      </c>
      <c r="H13" s="11">
        <v>248.3</v>
      </c>
    </row>
    <row r="14" spans="2:8" ht="12.75">
      <c r="B14" s="5">
        <v>4</v>
      </c>
      <c r="C14" s="27" t="s">
        <v>4</v>
      </c>
      <c r="D14" s="11">
        <v>42.77</v>
      </c>
      <c r="E14" s="11">
        <v>64.28</v>
      </c>
      <c r="F14" s="11">
        <v>71.99</v>
      </c>
      <c r="G14" s="11">
        <v>75.66</v>
      </c>
      <c r="H14" s="11">
        <v>64.59</v>
      </c>
    </row>
    <row r="15" spans="2:8" ht="12.75">
      <c r="B15" s="5">
        <v>5</v>
      </c>
      <c r="C15" s="27" t="s">
        <v>5</v>
      </c>
      <c r="D15" s="9"/>
      <c r="E15" s="9"/>
      <c r="F15" s="9"/>
      <c r="G15" s="9"/>
      <c r="H15" s="9"/>
    </row>
    <row r="16" spans="2:8" ht="12.75">
      <c r="B16" s="15" t="s">
        <v>10</v>
      </c>
      <c r="C16" s="10" t="s">
        <v>6</v>
      </c>
      <c r="D16" s="11">
        <v>0</v>
      </c>
      <c r="E16" s="11">
        <v>2.91</v>
      </c>
      <c r="F16" s="11">
        <v>3.38</v>
      </c>
      <c r="G16" s="11">
        <v>32.21</v>
      </c>
      <c r="H16" s="11">
        <v>28.95</v>
      </c>
    </row>
    <row r="17" spans="2:8" ht="12.75">
      <c r="B17" s="15" t="s">
        <v>11</v>
      </c>
      <c r="C17" s="10" t="s">
        <v>7</v>
      </c>
      <c r="D17" s="11">
        <v>3.25</v>
      </c>
      <c r="E17" s="11">
        <v>0</v>
      </c>
      <c r="F17" s="11">
        <v>0.21</v>
      </c>
      <c r="G17" s="11">
        <v>2.61</v>
      </c>
      <c r="H17" s="11">
        <v>0</v>
      </c>
    </row>
    <row r="18" spans="2:8" ht="12.75">
      <c r="B18" s="15" t="s">
        <v>12</v>
      </c>
      <c r="C18" s="10" t="s">
        <v>8</v>
      </c>
      <c r="D18" s="11">
        <f>23.78</f>
        <v>23.78</v>
      </c>
      <c r="E18" s="11">
        <v>21.65</v>
      </c>
      <c r="F18" s="11">
        <v>22.05</v>
      </c>
      <c r="G18" s="11">
        <v>25.24</v>
      </c>
      <c r="H18" s="11">
        <v>27.77</v>
      </c>
    </row>
    <row r="19" spans="2:8" ht="12.75">
      <c r="B19" s="16" t="s">
        <v>13</v>
      </c>
      <c r="C19" s="10" t="s">
        <v>48</v>
      </c>
      <c r="D19" s="11">
        <v>17</v>
      </c>
      <c r="E19" s="11">
        <v>14.51</v>
      </c>
      <c r="F19" s="11">
        <v>16.4</v>
      </c>
      <c r="G19" s="11">
        <v>15.74</v>
      </c>
      <c r="H19" s="11">
        <v>16.25</v>
      </c>
    </row>
    <row r="20" spans="2:8" ht="12.75">
      <c r="B20" s="16" t="s">
        <v>14</v>
      </c>
      <c r="C20" s="10" t="s">
        <v>49</v>
      </c>
      <c r="D20" s="11">
        <v>1.56</v>
      </c>
      <c r="E20" s="11">
        <v>2.77</v>
      </c>
      <c r="F20" s="11">
        <v>0.76</v>
      </c>
      <c r="G20" s="11">
        <v>6.31</v>
      </c>
      <c r="H20" s="11">
        <v>3.03</v>
      </c>
    </row>
    <row r="21" spans="2:8" ht="12.75">
      <c r="B21" s="16" t="s">
        <v>15</v>
      </c>
      <c r="C21" s="10" t="s">
        <v>50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ht="12.75">
      <c r="B22" s="16" t="s">
        <v>16</v>
      </c>
      <c r="C22" s="10" t="s">
        <v>51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ht="12.75">
      <c r="B23" s="16" t="s">
        <v>17</v>
      </c>
      <c r="C23" s="10" t="s">
        <v>52</v>
      </c>
      <c r="D23" s="11">
        <v>0.15</v>
      </c>
      <c r="E23" s="11">
        <v>0.16</v>
      </c>
      <c r="F23" s="11">
        <v>1.84</v>
      </c>
      <c r="G23" s="11">
        <v>0.78</v>
      </c>
      <c r="H23" s="11">
        <v>0.19</v>
      </c>
    </row>
    <row r="24" spans="2:8" ht="12.75">
      <c r="B24" s="17"/>
      <c r="C24" s="6" t="s">
        <v>18</v>
      </c>
      <c r="D24" s="8">
        <f>SUM(D16:D23)</f>
        <v>45.74</v>
      </c>
      <c r="E24" s="8">
        <f>SUM(E16:E23)</f>
        <v>42</v>
      </c>
      <c r="F24" s="8">
        <f>SUM(F16:F23)</f>
        <v>44.64</v>
      </c>
      <c r="G24" s="8">
        <f>SUM(G16:G23)</f>
        <v>82.89</v>
      </c>
      <c r="H24" s="8">
        <f>SUM(H16:H23)</f>
        <v>76.19</v>
      </c>
    </row>
    <row r="25" spans="2:8" ht="12.75">
      <c r="B25" s="17">
        <v>6</v>
      </c>
      <c r="C25" s="6" t="s">
        <v>19</v>
      </c>
      <c r="D25" s="9"/>
      <c r="E25" s="9"/>
      <c r="F25" s="9"/>
      <c r="G25" s="9"/>
      <c r="H25" s="9"/>
    </row>
    <row r="26" spans="2:8" ht="12.75">
      <c r="B26" s="16" t="s">
        <v>10</v>
      </c>
      <c r="C26" s="10" t="s">
        <v>20</v>
      </c>
      <c r="D26" s="11">
        <f>534.62-10.01-11.8</f>
        <v>512.8100000000001</v>
      </c>
      <c r="E26" s="11">
        <f>607.74-0.41</f>
        <v>607.33</v>
      </c>
      <c r="F26" s="11">
        <f>733.44-7.5-91.38</f>
        <v>634.5600000000001</v>
      </c>
      <c r="G26" s="11">
        <v>789.29</v>
      </c>
      <c r="H26" s="11">
        <v>784.29</v>
      </c>
    </row>
    <row r="27" spans="2:8" ht="12.75">
      <c r="B27" s="16" t="s">
        <v>11</v>
      </c>
      <c r="C27" s="10" t="s">
        <v>21</v>
      </c>
      <c r="D27" s="11">
        <v>141.29</v>
      </c>
      <c r="E27" s="11">
        <v>105.44</v>
      </c>
      <c r="F27" s="11">
        <v>130.31</v>
      </c>
      <c r="G27" s="11">
        <v>88.18</v>
      </c>
      <c r="H27" s="11">
        <v>115.52</v>
      </c>
    </row>
    <row r="28" spans="2:8" ht="12.75">
      <c r="B28" s="16" t="s">
        <v>12</v>
      </c>
      <c r="C28" s="10" t="s">
        <v>22</v>
      </c>
      <c r="D28" s="11">
        <v>0</v>
      </c>
      <c r="E28" s="11">
        <v>11.21</v>
      </c>
      <c r="F28" s="11">
        <v>11.94</v>
      </c>
      <c r="G28" s="11">
        <v>48.85</v>
      </c>
      <c r="H28" s="11">
        <v>44.73</v>
      </c>
    </row>
    <row r="29" spans="2:9" ht="12.75">
      <c r="B29" s="16" t="s">
        <v>13</v>
      </c>
      <c r="C29" s="10" t="s">
        <v>53</v>
      </c>
      <c r="D29" s="11">
        <v>10.01</v>
      </c>
      <c r="E29" s="11">
        <v>0</v>
      </c>
      <c r="F29" s="11">
        <v>91.38</v>
      </c>
      <c r="G29" s="11">
        <v>0</v>
      </c>
      <c r="H29" s="11">
        <v>0</v>
      </c>
      <c r="I29" s="34"/>
    </row>
    <row r="30" spans="2:8" ht="12.75">
      <c r="B30" s="16" t="s">
        <v>14</v>
      </c>
      <c r="C30" s="10" t="s">
        <v>23</v>
      </c>
      <c r="D30" s="11">
        <v>11.8</v>
      </c>
      <c r="E30" s="11">
        <v>0.41</v>
      </c>
      <c r="F30" s="11">
        <v>7.5</v>
      </c>
      <c r="G30" s="11">
        <v>0</v>
      </c>
      <c r="H30" s="11">
        <v>0</v>
      </c>
    </row>
    <row r="31" spans="2:8" ht="12.75">
      <c r="B31" s="17"/>
      <c r="C31" s="6" t="s">
        <v>24</v>
      </c>
      <c r="D31" s="8">
        <f>SUM(D26:D30)</f>
        <v>675.91</v>
      </c>
      <c r="E31" s="8">
        <f>SUM(E26:E30)</f>
        <v>724.39</v>
      </c>
      <c r="F31" s="8">
        <f>SUM(F26:F30)</f>
        <v>875.6900000000002</v>
      </c>
      <c r="G31" s="8">
        <f>SUM(G26:G30)</f>
        <v>926.32</v>
      </c>
      <c r="H31" s="8">
        <f>SUM(H26:H30)</f>
        <v>944.54</v>
      </c>
    </row>
    <row r="32" spans="2:8" ht="12.75">
      <c r="B32" s="17">
        <v>7</v>
      </c>
      <c r="C32" s="12" t="s">
        <v>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ht="12.75">
      <c r="B33" s="17">
        <v>8</v>
      </c>
      <c r="C33" s="12" t="s">
        <v>26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2:8" ht="12.75">
      <c r="B34" s="17">
        <v>9</v>
      </c>
      <c r="C34" s="12" t="s">
        <v>27</v>
      </c>
      <c r="D34" s="11">
        <v>65.17</v>
      </c>
      <c r="E34" s="11">
        <v>144.53</v>
      </c>
      <c r="F34" s="11">
        <v>127</v>
      </c>
      <c r="G34" s="11">
        <v>0</v>
      </c>
      <c r="H34" s="11">
        <v>63.63</v>
      </c>
    </row>
    <row r="35" spans="2:8" ht="12.75">
      <c r="B35" s="17">
        <v>10</v>
      </c>
      <c r="C35" s="27" t="s">
        <v>54</v>
      </c>
      <c r="D35" s="9">
        <v>124.61</v>
      </c>
      <c r="E35" s="9">
        <v>169.5</v>
      </c>
      <c r="F35" s="9">
        <v>196.06</v>
      </c>
      <c r="G35" s="9">
        <v>131.53</v>
      </c>
      <c r="H35" s="9">
        <v>217.77</v>
      </c>
    </row>
    <row r="36" spans="2:8" ht="12.75">
      <c r="B36" s="17">
        <v>11</v>
      </c>
      <c r="C36" s="6" t="s">
        <v>29</v>
      </c>
      <c r="D36" s="8">
        <f>D11+D12+D13+D14+D24+D31+D34+D35</f>
        <v>1677.4099999999999</v>
      </c>
      <c r="E36" s="8">
        <f>E11+E12+E13+E14+E24+E31+E34+E35</f>
        <v>1776.51</v>
      </c>
      <c r="F36" s="8">
        <f>F11+F12+F13+F14+F24+F31+F34+F35</f>
        <v>1959.43</v>
      </c>
      <c r="G36" s="8">
        <f>G11+G12+G13+G14+G24+G31+G34+G35</f>
        <v>2145.9</v>
      </c>
      <c r="H36" s="8">
        <f>H11+H12+H13+H14+H24+H31+H34+H35</f>
        <v>2972.77</v>
      </c>
    </row>
    <row r="37" spans="2:8" ht="12.75">
      <c r="B37" s="17">
        <v>12</v>
      </c>
      <c r="C37" s="27" t="s">
        <v>55</v>
      </c>
      <c r="D37" s="9">
        <v>39.41</v>
      </c>
      <c r="E37" s="9">
        <v>49.85</v>
      </c>
      <c r="F37" s="9">
        <v>40.94</v>
      </c>
      <c r="G37" s="9">
        <v>14.44</v>
      </c>
      <c r="H37" s="9">
        <v>23.43</v>
      </c>
    </row>
    <row r="38" spans="2:8" ht="12.75">
      <c r="B38" s="17">
        <v>13</v>
      </c>
      <c r="C38" s="6" t="s">
        <v>28</v>
      </c>
      <c r="D38" s="8">
        <f>D36-D37</f>
        <v>1637.9999999999998</v>
      </c>
      <c r="E38" s="8">
        <f>E36-E37</f>
        <v>1726.66</v>
      </c>
      <c r="F38" s="8">
        <f>F36-F37</f>
        <v>1918.49</v>
      </c>
      <c r="G38" s="8">
        <f>G36-G37</f>
        <v>2131.46</v>
      </c>
      <c r="H38" s="8">
        <f>H36-H37</f>
        <v>2949.34</v>
      </c>
    </row>
    <row r="39" spans="2:8" ht="12.75">
      <c r="B39" s="5"/>
      <c r="C39" s="12"/>
      <c r="D39" s="9"/>
      <c r="E39" s="9"/>
      <c r="F39" s="9"/>
      <c r="G39" s="9"/>
      <c r="H39" s="9"/>
    </row>
    <row r="40" spans="2:8" s="4" customFormat="1" ht="12.75">
      <c r="B40" s="43" t="s">
        <v>30</v>
      </c>
      <c r="C40" s="44"/>
      <c r="D40" s="14">
        <v>1</v>
      </c>
      <c r="E40" s="14">
        <v>0</v>
      </c>
      <c r="F40" s="14">
        <v>9</v>
      </c>
      <c r="G40" s="14">
        <v>0</v>
      </c>
      <c r="H40" s="14">
        <v>0</v>
      </c>
    </row>
    <row r="41" spans="2:3" ht="12.75">
      <c r="B41" s="1"/>
      <c r="C41" s="2"/>
    </row>
    <row r="42" spans="2:3" ht="12.75">
      <c r="B42" s="45" t="s">
        <v>37</v>
      </c>
      <c r="C42" s="45"/>
    </row>
    <row r="43" spans="2:8" ht="25.5" customHeight="1">
      <c r="B43" s="18">
        <v>1</v>
      </c>
      <c r="C43" s="41" t="s">
        <v>39</v>
      </c>
      <c r="D43" s="41"/>
      <c r="E43" s="41"/>
      <c r="F43" s="41"/>
      <c r="G43" s="41"/>
      <c r="H43" s="41"/>
    </row>
    <row r="44" spans="2:8" ht="27" customHeight="1">
      <c r="B44" s="39">
        <v>2</v>
      </c>
      <c r="C44" s="41" t="s">
        <v>75</v>
      </c>
      <c r="D44" s="41"/>
      <c r="E44" s="41"/>
      <c r="F44" s="41"/>
      <c r="G44" s="41"/>
      <c r="H44" s="41"/>
    </row>
    <row r="45" spans="2:3" ht="12.75" customHeight="1">
      <c r="B45" s="1"/>
      <c r="C45" s="2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3" ht="12.75">
      <c r="B50" s="1"/>
      <c r="C50" s="2"/>
    </row>
    <row r="51" spans="2:3" ht="12.75">
      <c r="B51" s="1"/>
      <c r="C51" s="2"/>
    </row>
    <row r="52" spans="2:3" ht="12.75">
      <c r="B52" s="1"/>
      <c r="C52" s="2"/>
    </row>
    <row r="53" spans="2:3" ht="12.75">
      <c r="B53" s="1"/>
      <c r="C53" s="2"/>
    </row>
    <row r="54" spans="2:3" ht="12.75">
      <c r="B54" s="1"/>
      <c r="C54" s="2"/>
    </row>
    <row r="55" spans="2:3" ht="12.75">
      <c r="B55" s="1"/>
      <c r="C55" s="2"/>
    </row>
    <row r="56" spans="2:3" ht="12.75">
      <c r="B56" s="1"/>
      <c r="C56" s="2"/>
    </row>
    <row r="57" spans="2:3" ht="12.75">
      <c r="B57" s="1"/>
      <c r="C57" s="2"/>
    </row>
    <row r="58" spans="2:3" ht="12.75">
      <c r="B58" s="1"/>
      <c r="C58" s="2"/>
    </row>
    <row r="59" spans="2:3" ht="12.75">
      <c r="B59" s="1"/>
      <c r="C59" s="2"/>
    </row>
    <row r="60" spans="2:3" ht="12.75">
      <c r="B60" s="1"/>
      <c r="C60" s="2"/>
    </row>
    <row r="61" spans="2:3" ht="12.75">
      <c r="B61" s="1"/>
      <c r="C61" s="2"/>
    </row>
    <row r="62" spans="2:3" ht="12.75">
      <c r="B62" s="1"/>
      <c r="C62" s="2"/>
    </row>
    <row r="63" spans="2:3" ht="12.75">
      <c r="B63" s="1"/>
      <c r="C63" s="2"/>
    </row>
    <row r="64" spans="2:3" ht="12.75">
      <c r="B64" s="1"/>
      <c r="C64" s="2"/>
    </row>
    <row r="65" spans="2:3" ht="12.75">
      <c r="B65" s="1"/>
      <c r="C65" s="2"/>
    </row>
    <row r="66" spans="2:3" ht="12.75">
      <c r="B66" s="1"/>
      <c r="C66" s="2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</sheetData>
  <mergeCells count="7">
    <mergeCell ref="C43:H43"/>
    <mergeCell ref="C44:H44"/>
    <mergeCell ref="B1:D1"/>
    <mergeCell ref="B40:C40"/>
    <mergeCell ref="B42:C42"/>
    <mergeCell ref="C3:H3"/>
    <mergeCell ref="G7:H7"/>
  </mergeCells>
  <printOptions/>
  <pageMargins left="0.4" right="0.4" top="0.5" bottom="1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NHPC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suranjangupta</dc:creator>
  <cp:keywords/>
  <dc:description/>
  <cp:lastModifiedBy>Administrator</cp:lastModifiedBy>
  <cp:lastPrinted>2008-05-21T05:02:22Z</cp:lastPrinted>
  <dcterms:created xsi:type="dcterms:W3CDTF">2008-04-21T04:50:23Z</dcterms:created>
  <dcterms:modified xsi:type="dcterms:W3CDTF">2008-10-16T10:01:32Z</dcterms:modified>
  <cp:category/>
  <cp:version/>
  <cp:contentType/>
  <cp:contentStatus/>
</cp:coreProperties>
</file>